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4318A80A-F212-4864-A3FC-2E273FA04102}" xr6:coauthVersionLast="47" xr6:coauthVersionMax="47" xr10:uidLastSave="{00000000-0000-0000-0000-000000000000}"/>
  <bookViews>
    <workbookView xWindow="-120" yWindow="-120" windowWidth="29040" windowHeight="15840" xr2:uid="{ECA0406D-DBFF-4BF4-BAA8-6E361D260E2D}"/>
  </bookViews>
  <sheets>
    <sheet name="EJECUCION PRESUPUESTARIA" sheetId="1" r:id="rId1"/>
  </sheets>
  <externalReferences>
    <externalReference r:id="rId2"/>
    <externalReference r:id="rId3"/>
  </externalReferences>
  <definedNames>
    <definedName name="_xlnm._FilterDatabase" localSheetId="0" hidden="1">'EJECUCION PRESUPUESTARIA'!$B$10:$D$84</definedName>
    <definedName name="_xlnm.Print_Area" localSheetId="0">'EJECUCION PRESUPUESTARIA'!$A$1:$H$98</definedName>
    <definedName name="_xlnm.Print_Titles" localSheetId="0">'EJECUCION PRESUPUESTARIA'!$1:$10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" l="1"/>
  <c r="H76" i="1"/>
  <c r="G76" i="1"/>
  <c r="F76" i="1"/>
  <c r="E76" i="1"/>
  <c r="C75" i="1"/>
  <c r="C71" i="1"/>
  <c r="C68" i="1"/>
  <c r="C65" i="1"/>
  <c r="C63" i="1" s="1"/>
  <c r="H63" i="1"/>
  <c r="G63" i="1"/>
  <c r="C59" i="1"/>
  <c r="C58" i="1"/>
  <c r="C56" i="1"/>
  <c r="C55" i="1"/>
  <c r="C54" i="1"/>
  <c r="C53" i="1" s="1"/>
  <c r="H53" i="1"/>
  <c r="H84" i="1" s="1"/>
  <c r="G53" i="1"/>
  <c r="G84" i="1" s="1"/>
  <c r="F53" i="1"/>
  <c r="E53" i="1"/>
  <c r="E84" i="1" s="1"/>
  <c r="C46" i="1"/>
  <c r="C38" i="1"/>
  <c r="C37" i="1"/>
  <c r="C36" i="1"/>
  <c r="C34" i="1"/>
  <c r="C33" i="1"/>
  <c r="C32" i="1"/>
  <c r="C31" i="1"/>
  <c r="C30" i="1"/>
  <c r="C29" i="1"/>
  <c r="C28" i="1"/>
  <c r="C27" i="1" s="1"/>
  <c r="H27" i="1"/>
  <c r="G27" i="1"/>
  <c r="F27" i="1"/>
  <c r="F84" i="1" s="1"/>
  <c r="E27" i="1"/>
  <c r="C26" i="1"/>
  <c r="C25" i="1"/>
  <c r="C24" i="1"/>
  <c r="C23" i="1"/>
  <c r="C22" i="1"/>
  <c r="C21" i="1"/>
  <c r="C20" i="1"/>
  <c r="C19" i="1"/>
  <c r="C18" i="1"/>
  <c r="C17" i="1" s="1"/>
  <c r="H17" i="1"/>
  <c r="G17" i="1"/>
  <c r="F17" i="1"/>
  <c r="E17" i="1"/>
  <c r="C16" i="1"/>
  <c r="C11" i="1" s="1"/>
  <c r="H11" i="1"/>
  <c r="G11" i="1"/>
  <c r="F11" i="1"/>
  <c r="E11" i="1"/>
  <c r="C84" i="1" l="1"/>
</calcChain>
</file>

<file path=xl/sharedStrings.xml><?xml version="1.0" encoding="utf-8"?>
<sst xmlns="http://schemas.openxmlformats.org/spreadsheetml/2006/main" count="103" uniqueCount="102">
  <si>
    <t>MINISTERIO DE SALUD PÚBLICA</t>
  </si>
  <si>
    <t xml:space="preserve">CORPORACIÓN DE ACUEDUCTOS Y ALCANTARILLADOS DE PUERTO PLATA </t>
  </si>
  <si>
    <t>CORAAPPLATA</t>
  </si>
  <si>
    <t>EJECUCIÓN DE GASTO Y APLICACIONES FINANCIERAS</t>
  </si>
  <si>
    <t>VALORES EN RD$</t>
  </si>
  <si>
    <t xml:space="preserve">  Institución-6109-01-0001  </t>
  </si>
  <si>
    <r>
      <t>Año 202</t>
    </r>
    <r>
      <rPr>
        <b/>
        <sz val="16"/>
        <color rgb="FFFF0000"/>
        <rFont val="Arial"/>
        <family val="2"/>
      </rPr>
      <t>4</t>
    </r>
  </si>
  <si>
    <t>DENOMINACIÓN</t>
  </si>
  <si>
    <t>PRESUPUESTO
 APROBADO</t>
  </si>
  <si>
    <t>PRESUPUESTO
 MODIFICADO</t>
  </si>
  <si>
    <t>ENERO</t>
  </si>
  <si>
    <t>FEBRERO</t>
  </si>
  <si>
    <t>MARZO</t>
  </si>
  <si>
    <t>ABRIL</t>
  </si>
  <si>
    <t>2 - GASTOS</t>
  </si>
  <si>
    <t>RD$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</si>
  <si>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</si>
  <si>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</si>
  <si>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</si>
  <si>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</si>
  <si>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</si>
  <si>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</si>
  <si>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</si>
  <si>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</si>
  <si>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</si>
  <si>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</si>
  <si>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</si>
  <si>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</si>
  <si>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</si>
  <si>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</si>
  <si>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</si>
  <si>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</si>
  <si>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</si>
  <si>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</si>
  <si>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</si>
  <si>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</si>
  <si>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</si>
  <si>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</si>
  <si>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</si>
  <si>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</si>
  <si>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</si>
  <si>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</si>
  <si>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</si>
  <si>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</si>
  <si>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</si>
  <si>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</si>
  <si>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</si>
  <si>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</si>
  <si>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</si>
  <si>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</si>
  <si>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</si>
  <si>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</si>
  <si>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</si>
  <si>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</si>
  <si>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</si>
  <si>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</si>
  <si>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</si>
  <si>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</si>
  <si>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</si>
  <si>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</si>
  <si>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</si>
  <si>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</si>
  <si>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</si>
  <si>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</si>
  <si>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</si>
  <si>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</si>
  <si>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</si>
  <si>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</si>
  <si>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</si>
  <si>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</si>
  <si>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</si>
  <si>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</si>
  <si>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</si>
  <si>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</si>
  <si>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</si>
  <si>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</si>
  <si>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</si>
  <si>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</si>
  <si>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</si>
  <si>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</si>
  <si>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</si>
  <si>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</si>
  <si>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</si>
  <si>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</si>
  <si>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</si>
  <si>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</si>
  <si>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</si>
  <si>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</si>
  <si>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</si>
  <si>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</si>
  <si>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r>
      <rPr>
        <b/>
        <sz val="12"/>
        <color theme="1"/>
        <rFont val="Aptos Narrow"/>
        <family val="2"/>
        <scheme val="minor"/>
      </rPr>
      <t>Fuente:</t>
    </r>
    <r>
      <rPr>
        <sz val="12"/>
        <color theme="1"/>
        <rFont val="Aptos Narrow"/>
        <family val="2"/>
        <scheme val="minor"/>
      </rPr>
      <t xml:space="preserve"> SIGEF</t>
    </r>
  </si>
  <si>
    <r>
      <rPr>
        <b/>
        <sz val="12"/>
        <color theme="1"/>
        <rFont val="Aptos Narrow"/>
        <family val="2"/>
        <scheme val="minor"/>
      </rPr>
      <t>Presupuesto aprobado:</t>
    </r>
    <r>
      <rPr>
        <sz val="12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</si>
  <si>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</si>
  <si>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Aptos Narrow"/>
        <family val="2"/>
        <scheme val="minor"/>
      </rPr>
      <t>Total devengado:</t>
    </r>
    <r>
      <rPr>
        <sz val="12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</si>
  <si>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________________________________________________</t>
  </si>
  <si>
    <t xml:space="preserve">    Máximo  Antonio Herrera Salvador</t>
  </si>
  <si>
    <t>Yudelka Altagracias Almonte Cano</t>
  </si>
  <si>
    <t xml:space="preserve">              Máximo Antonio Herrera Salvador</t>
  </si>
  <si>
    <t>Encargada de Presupuesto</t>
  </si>
  <si>
    <t xml:space="preserve">   Director Administrativo y Financiero</t>
  </si>
  <si>
    <t>Oliver Nazario Brugal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</si>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</sst>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8"/>
      <color theme="1"/>
      <name val="Palatino Linotype"/>
      <family val="1"/>
    </font>
    <font>
      <sz val="11"/>
      <color theme="1"/>
      <name val="Palatino Linotype"/>
      <family val="1"/>
    </font>
    <font>
      <b/>
      <sz val="20"/>
      <color theme="1"/>
      <name val="Palatino Linotype"/>
      <family val="1"/>
    </font>
    <font>
      <b/>
      <sz val="16"/>
      <color theme="1"/>
      <name val="Palatino Linotype"/>
      <family val="1"/>
    </font>
    <font>
      <b/>
      <sz val="16"/>
      <color rgb="FF203862"/>
      <name val="Palatino Linotype"/>
      <family val="1"/>
    </font>
    <font>
      <b/>
      <sz val="12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b/>
      <sz val="16"/>
      <name val="Colibri CUERPO"/>
    </font>
    <font>
      <b/>
      <sz val="16"/>
      <name val="Calibri CUERPO"/>
    </font>
    <font>
      <b/>
      <sz val="14"/>
      <name val="Calibri CUERPO"/>
    </font>
    <font>
      <b/>
      <sz val="16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rial"/>
      <family val="2"/>
    </font>
    <font>
      <sz val="16"/>
      <color theme="1"/>
      <name val="Aptos Display"/>
      <family val="2"/>
      <scheme val="major"/>
    </font>
    <font>
      <sz val="16"/>
      <color theme="1"/>
      <name val="Palatino Linotype"/>
      <family val="1"/>
    </font>
    <font>
      <sz val="14"/>
      <name val="Arial"/>
      <family val="2"/>
    </font>
    <font>
      <b/>
      <sz val="12"/>
      <color theme="1"/>
      <name val="Colibri CUERPO"/>
    </font>
    <font>
      <b/>
      <sz val="13"/>
      <color theme="1"/>
      <name val="Calibri CUERPO"/>
    </font>
    <font>
      <sz val="12"/>
      <name val="Calibri CUERPO"/>
    </font>
    <font>
      <sz val="14"/>
      <name val="Palatino Linotype"/>
      <family val="1"/>
    </font>
    <font>
      <sz val="14"/>
      <color theme="1"/>
      <name val="Arial"/>
      <family val="2"/>
    </font>
    <font>
      <sz val="12"/>
      <color theme="1"/>
      <name val="Colibri CUERPO"/>
    </font>
    <font>
      <sz val="13"/>
      <color theme="1"/>
      <name val="Calibri CUERPO"/>
    </font>
    <font>
      <sz val="12"/>
      <color theme="1"/>
      <name val="Calibri CUERPO"/>
    </font>
    <font>
      <sz val="16"/>
      <name val="Calibri CUERPO"/>
    </font>
    <font>
      <sz val="16"/>
      <color theme="1"/>
      <name val="Calibri CUERPO"/>
    </font>
    <font>
      <sz val="12"/>
      <color theme="1"/>
      <name val="Palatino Linotype"/>
      <family val="1"/>
    </font>
    <font>
      <b/>
      <sz val="12"/>
      <color theme="1"/>
      <name val="Calibri CUERPO"/>
    </font>
    <font>
      <b/>
      <sz val="14"/>
      <name val="Palatino Linotype"/>
      <family val="1"/>
    </font>
    <font>
      <sz val="14"/>
      <color theme="1"/>
      <name val="Palatino Linotype"/>
      <family val="1"/>
    </font>
    <font>
      <sz val="20"/>
      <color theme="1"/>
      <name val="Arial"/>
      <family val="2"/>
    </font>
    <font>
      <b/>
      <sz val="20"/>
      <color theme="1"/>
      <name val="Colibri CUERPO"/>
    </font>
    <font>
      <b/>
      <sz val="20"/>
      <color theme="1"/>
      <name val="Calibri CUERPO"/>
    </font>
    <font>
      <sz val="20"/>
      <color theme="1"/>
      <name val="Aptos Narrow"/>
      <family val="2"/>
      <scheme val="minor"/>
    </font>
    <font>
      <sz val="8"/>
      <name val="Colibri CUERPO"/>
    </font>
    <font>
      <sz val="8"/>
      <name val="Calibri CUERPO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olibri CUERPO"/>
    </font>
    <font>
      <sz val="18"/>
      <color theme="1"/>
      <name val="Times New Roman"/>
      <family val="1"/>
    </font>
    <font>
      <sz val="18"/>
      <color theme="1"/>
      <name val="Colibri CUERPO"/>
    </font>
    <font>
      <sz val="18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Aptos Narrow"/>
      <family val="2"/>
      <scheme val="minor"/>
    </font>
    <font>
      <b/>
      <sz val="16"/>
      <color theme="1"/>
      <name val="Calibri CUERPO"/>
    </font>
    <font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/>
  </cellStyleXfs>
  <cellXfs count="140">
    <xf numFmtId="0" fontId="0" fillId="0" borderId="0" xfId="0"/>
    <xf numFmtId="0" fontId="3" fillId="0" borderId="0" xfId="0" applyFont="1"/>
    <xf numFmtId="164" fontId="3" fillId="0" borderId="0" xfId="1" applyFont="1"/>
    <xf numFmtId="0" fontId="9" fillId="0" borderId="0" xfId="4" applyFont="1" applyAlignment="1">
      <alignment horizontal="center" vertical="center"/>
    </xf>
    <xf numFmtId="0" fontId="12" fillId="0" borderId="0" xfId="0" applyFont="1"/>
    <xf numFmtId="0" fontId="5" fillId="0" borderId="0" xfId="0" applyFont="1"/>
    <xf numFmtId="164" fontId="5" fillId="0" borderId="0" xfId="1" applyFont="1"/>
    <xf numFmtId="0" fontId="12" fillId="0" borderId="0" xfId="0" applyFont="1" applyAlignment="1">
      <alignment vertical="center"/>
    </xf>
    <xf numFmtId="164" fontId="16" fillId="5" borderId="0" xfId="1" applyFont="1" applyFill="1" applyBorder="1" applyAlignment="1">
      <alignment vertical="center"/>
    </xf>
    <xf numFmtId="164" fontId="1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18" fillId="5" borderId="0" xfId="0" applyFont="1" applyFill="1" applyAlignment="1">
      <alignment vertical="center"/>
    </xf>
    <xf numFmtId="0" fontId="13" fillId="5" borderId="8" xfId="0" applyFont="1" applyFill="1" applyBorder="1" applyAlignment="1">
      <alignment horizontal="left" vertical="center"/>
    </xf>
    <xf numFmtId="164" fontId="14" fillId="5" borderId="8" xfId="1" applyFont="1" applyFill="1" applyBorder="1" applyAlignment="1">
      <alignment horizontal="center" vertical="center"/>
    </xf>
    <xf numFmtId="164" fontId="14" fillId="5" borderId="8" xfId="1" applyFont="1" applyFill="1" applyBorder="1" applyAlignment="1">
      <alignment vertical="center"/>
    </xf>
    <xf numFmtId="164" fontId="19" fillId="5" borderId="8" xfId="1" applyFont="1" applyFill="1" applyBorder="1" applyAlignment="1">
      <alignment horizontal="center" vertical="center"/>
    </xf>
    <xf numFmtId="164" fontId="20" fillId="5" borderId="8" xfId="1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164" fontId="20" fillId="5" borderId="0" xfId="1" applyFont="1" applyFill="1" applyAlignment="1">
      <alignment vertical="center"/>
    </xf>
    <xf numFmtId="0" fontId="21" fillId="5" borderId="0" xfId="0" applyFont="1" applyFill="1"/>
    <xf numFmtId="164" fontId="22" fillId="6" borderId="0" xfId="3" applyNumberFormat="1" applyFont="1" applyFill="1" applyBorder="1" applyAlignment="1">
      <alignment horizontal="left" vertical="center"/>
    </xf>
    <xf numFmtId="164" fontId="23" fillId="6" borderId="0" xfId="3" applyNumberFormat="1" applyFont="1" applyFill="1" applyBorder="1" applyAlignment="1">
      <alignment horizontal="center" vertical="center"/>
    </xf>
    <xf numFmtId="0" fontId="24" fillId="5" borderId="0" xfId="0" applyFont="1" applyFill="1" applyAlignment="1">
      <alignment vertical="top"/>
    </xf>
    <xf numFmtId="164" fontId="14" fillId="6" borderId="0" xfId="1" applyFont="1" applyFill="1"/>
    <xf numFmtId="164" fontId="25" fillId="5" borderId="0" xfId="0" applyNumberFormat="1" applyFont="1" applyFill="1"/>
    <xf numFmtId="164" fontId="25" fillId="5" borderId="0" xfId="1" applyFont="1" applyFill="1"/>
    <xf numFmtId="0" fontId="25" fillId="5" borderId="0" xfId="0" applyFont="1" applyFill="1"/>
    <xf numFmtId="0" fontId="26" fillId="0" borderId="0" xfId="0" applyFont="1"/>
    <xf numFmtId="0" fontId="27" fillId="5" borderId="0" xfId="0" applyFont="1" applyFill="1" applyAlignment="1">
      <alignment horizontal="left" vertical="center"/>
    </xf>
    <xf numFmtId="164" fontId="28" fillId="5" borderId="0" xfId="1" applyFont="1" applyFill="1" applyBorder="1" applyAlignment="1">
      <alignment horizontal="center" vertical="center"/>
    </xf>
    <xf numFmtId="164" fontId="29" fillId="5" borderId="0" xfId="1" applyFont="1" applyFill="1" applyBorder="1" applyAlignment="1">
      <alignment horizontal="left" vertical="top"/>
    </xf>
    <xf numFmtId="164" fontId="30" fillId="5" borderId="0" xfId="1" applyFont="1" applyFill="1"/>
    <xf numFmtId="164" fontId="31" fillId="5" borderId="0" xfId="1" applyFont="1" applyFill="1"/>
    <xf numFmtId="164" fontId="31" fillId="0" borderId="0" xfId="1" applyFont="1"/>
    <xf numFmtId="0" fontId="32" fillId="0" borderId="0" xfId="0" applyFont="1"/>
    <xf numFmtId="0" fontId="27" fillId="5" borderId="0" xfId="0" applyFont="1" applyFill="1" applyAlignment="1">
      <alignment horizontal="left" vertical="center" indent="2"/>
    </xf>
    <xf numFmtId="164" fontId="28" fillId="5" borderId="0" xfId="1" applyFont="1" applyFill="1" applyAlignment="1">
      <alignment horizontal="center" vertical="center"/>
    </xf>
    <xf numFmtId="164" fontId="32" fillId="0" borderId="0" xfId="1" applyFont="1"/>
    <xf numFmtId="164" fontId="29" fillId="5" borderId="0" xfId="1" applyFont="1" applyFill="1" applyAlignment="1">
      <alignment vertical="top"/>
    </xf>
    <xf numFmtId="164" fontId="28" fillId="0" borderId="0" xfId="0" applyNumberFormat="1" applyFont="1"/>
    <xf numFmtId="164" fontId="22" fillId="6" borderId="9" xfId="3" applyNumberFormat="1" applyFont="1" applyFill="1" applyBorder="1" applyAlignment="1">
      <alignment horizontal="left" vertical="center"/>
    </xf>
    <xf numFmtId="164" fontId="23" fillId="6" borderId="0" xfId="3" applyNumberFormat="1" applyFont="1" applyFill="1" applyAlignment="1">
      <alignment horizontal="center" vertical="center"/>
    </xf>
    <xf numFmtId="164" fontId="33" fillId="5" borderId="0" xfId="1" applyFont="1" applyFill="1" applyAlignment="1">
      <alignment vertical="top"/>
    </xf>
    <xf numFmtId="0" fontId="27" fillId="0" borderId="0" xfId="0" applyFont="1" applyAlignment="1">
      <alignment horizontal="left" indent="2"/>
    </xf>
    <xf numFmtId="0" fontId="26" fillId="5" borderId="0" xfId="0" applyFont="1" applyFill="1"/>
    <xf numFmtId="0" fontId="27" fillId="5" borderId="0" xfId="0" applyFont="1" applyFill="1" applyAlignment="1">
      <alignment horizontal="left" indent="2"/>
    </xf>
    <xf numFmtId="0" fontId="32" fillId="5" borderId="0" xfId="0" applyFont="1" applyFill="1"/>
    <xf numFmtId="164" fontId="32" fillId="5" borderId="0" xfId="1" applyFont="1" applyFill="1"/>
    <xf numFmtId="0" fontId="27" fillId="0" borderId="0" xfId="0" applyFont="1" applyAlignment="1">
      <alignment horizontal="left" wrapText="1" indent="2"/>
    </xf>
    <xf numFmtId="164" fontId="28" fillId="5" borderId="0" xfId="1" applyFont="1" applyFill="1" applyAlignment="1">
      <alignment horizontal="right" vertical="center"/>
    </xf>
    <xf numFmtId="0" fontId="21" fillId="5" borderId="0" xfId="0" applyFont="1" applyFill="1" applyAlignment="1">
      <alignment vertical="top"/>
    </xf>
    <xf numFmtId="164" fontId="22" fillId="6" borderId="9" xfId="3" applyNumberFormat="1" applyFont="1" applyFill="1" applyBorder="1" applyAlignment="1">
      <alignment horizontal="left" vertical="top"/>
    </xf>
    <xf numFmtId="164" fontId="23" fillId="6" borderId="0" xfId="3" applyNumberFormat="1" applyFont="1" applyFill="1" applyAlignment="1">
      <alignment horizontal="center" vertical="top"/>
    </xf>
    <xf numFmtId="164" fontId="33" fillId="5" borderId="0" xfId="3" applyNumberFormat="1" applyFont="1" applyFill="1" applyAlignment="1">
      <alignment vertical="top"/>
    </xf>
    <xf numFmtId="164" fontId="30" fillId="6" borderId="0" xfId="1" applyFont="1" applyFill="1" applyAlignment="1">
      <alignment vertical="top"/>
    </xf>
    <xf numFmtId="0" fontId="25" fillId="5" borderId="0" xfId="0" applyFont="1" applyFill="1" applyAlignment="1">
      <alignment vertical="top"/>
    </xf>
    <xf numFmtId="164" fontId="25" fillId="5" borderId="0" xfId="1" applyFont="1" applyFill="1" applyAlignment="1">
      <alignment vertical="top"/>
    </xf>
    <xf numFmtId="164" fontId="28" fillId="0" borderId="0" xfId="1" applyFont="1" applyAlignment="1">
      <alignment horizontal="center" vertical="center"/>
    </xf>
    <xf numFmtId="0" fontId="24" fillId="5" borderId="0" xfId="4" applyFont="1" applyFill="1" applyAlignment="1">
      <alignment vertical="top" wrapText="1"/>
    </xf>
    <xf numFmtId="0" fontId="24" fillId="5" borderId="0" xfId="4" applyFont="1" applyFill="1" applyAlignment="1">
      <alignment horizontal="left" vertical="top"/>
    </xf>
    <xf numFmtId="0" fontId="24" fillId="5" borderId="0" xfId="4" applyFont="1" applyFill="1" applyAlignment="1">
      <alignment vertical="top"/>
    </xf>
    <xf numFmtId="164" fontId="30" fillId="6" borderId="0" xfId="1" applyFont="1" applyFill="1"/>
    <xf numFmtId="4" fontId="25" fillId="5" borderId="0" xfId="0" applyNumberFormat="1" applyFont="1" applyFill="1"/>
    <xf numFmtId="4" fontId="32" fillId="0" borderId="0" xfId="0" applyNumberFormat="1" applyFont="1"/>
    <xf numFmtId="164" fontId="28" fillId="5" borderId="0" xfId="1" applyFont="1" applyFill="1" applyAlignment="1">
      <alignment horizontal="center" vertical="top"/>
    </xf>
    <xf numFmtId="0" fontId="9" fillId="5" borderId="0" xfId="0" applyFont="1" applyFill="1"/>
    <xf numFmtId="0" fontId="24" fillId="5" borderId="0" xfId="0" applyFont="1" applyFill="1" applyAlignment="1">
      <alignment vertical="top" wrapText="1"/>
    </xf>
    <xf numFmtId="0" fontId="34" fillId="5" borderId="0" xfId="0" applyFont="1" applyFill="1"/>
    <xf numFmtId="164" fontId="34" fillId="5" borderId="0" xfId="1" applyFont="1" applyFill="1"/>
    <xf numFmtId="164" fontId="0" fillId="0" borderId="0" xfId="1" applyFont="1"/>
    <xf numFmtId="0" fontId="22" fillId="0" borderId="0" xfId="0" applyFont="1" applyAlignment="1">
      <alignment horizontal="left" indent="1"/>
    </xf>
    <xf numFmtId="164" fontId="35" fillId="0" borderId="0" xfId="1" applyFont="1"/>
    <xf numFmtId="0" fontId="35" fillId="0" borderId="0" xfId="0" applyFont="1"/>
    <xf numFmtId="164" fontId="31" fillId="0" borderId="0" xfId="1" applyFont="1" applyAlignment="1">
      <alignment horizontal="center" vertical="center"/>
    </xf>
    <xf numFmtId="164" fontId="31" fillId="6" borderId="0" xfId="1" applyFont="1" applyFill="1"/>
    <xf numFmtId="164" fontId="22" fillId="5" borderId="9" xfId="3" applyNumberFormat="1" applyFont="1" applyFill="1" applyBorder="1" applyAlignment="1">
      <alignment horizontal="left" vertical="center"/>
    </xf>
    <xf numFmtId="164" fontId="23" fillId="5" borderId="0" xfId="3" applyNumberFormat="1" applyFont="1" applyFill="1" applyAlignment="1">
      <alignment horizontal="center" vertical="center"/>
    </xf>
    <xf numFmtId="0" fontId="36" fillId="5" borderId="0" xfId="2" applyFont="1" applyFill="1"/>
    <xf numFmtId="164" fontId="37" fillId="5" borderId="10" xfId="2" applyNumberFormat="1" applyFont="1" applyFill="1" applyBorder="1" applyAlignment="1">
      <alignment horizontal="left" vertical="center"/>
    </xf>
    <xf numFmtId="164" fontId="38" fillId="5" borderId="11" xfId="2" applyNumberFormat="1" applyFont="1" applyFill="1" applyBorder="1" applyAlignment="1">
      <alignment horizontal="right" vertical="center"/>
    </xf>
    <xf numFmtId="164" fontId="38" fillId="5" borderId="12" xfId="2" applyNumberFormat="1" applyFont="1" applyFill="1" applyBorder="1" applyAlignment="1">
      <alignment horizontal="right" vertical="top"/>
    </xf>
    <xf numFmtId="164" fontId="38" fillId="5" borderId="13" xfId="1" applyFont="1" applyFill="1" applyBorder="1" applyAlignment="1">
      <alignment vertical="center"/>
    </xf>
    <xf numFmtId="0" fontId="39" fillId="5" borderId="0" xfId="2" applyFont="1" applyFill="1"/>
    <xf numFmtId="164" fontId="39" fillId="5" borderId="0" xfId="1" applyFont="1" applyFill="1"/>
    <xf numFmtId="164" fontId="37" fillId="5" borderId="0" xfId="2" applyNumberFormat="1" applyFont="1" applyFill="1" applyBorder="1" applyAlignment="1">
      <alignment horizontal="left" vertical="center"/>
    </xf>
    <xf numFmtId="164" fontId="38" fillId="5" borderId="0" xfId="2" applyNumberFormat="1" applyFont="1" applyFill="1" applyBorder="1" applyAlignment="1">
      <alignment horizontal="right" vertical="center"/>
    </xf>
    <xf numFmtId="164" fontId="38" fillId="5" borderId="0" xfId="2" applyNumberFormat="1" applyFont="1" applyFill="1" applyBorder="1" applyAlignment="1">
      <alignment horizontal="right" vertical="top"/>
    </xf>
    <xf numFmtId="164" fontId="38" fillId="5" borderId="0" xfId="1" applyFont="1" applyFill="1" applyBorder="1"/>
    <xf numFmtId="0" fontId="40" fillId="7" borderId="0" xfId="0" applyFont="1" applyFill="1" applyAlignment="1">
      <alignment horizontal="left" vertical="top"/>
    </xf>
    <xf numFmtId="0" fontId="41" fillId="7" borderId="0" xfId="0" applyFont="1" applyFill="1" applyAlignment="1">
      <alignment horizontal="left" vertical="top"/>
    </xf>
    <xf numFmtId="164" fontId="29" fillId="5" borderId="0" xfId="1" applyFont="1" applyFill="1" applyBorder="1" applyAlignment="1">
      <alignment vertical="top"/>
    </xf>
    <xf numFmtId="164" fontId="0" fillId="5" borderId="0" xfId="1" applyFont="1" applyFill="1"/>
    <xf numFmtId="0" fontId="0" fillId="5" borderId="0" xfId="0" applyFill="1"/>
    <xf numFmtId="164" fontId="33" fillId="5" borderId="16" xfId="2" applyNumberFormat="1" applyFont="1" applyFill="1" applyBorder="1" applyAlignment="1">
      <alignment horizontal="right"/>
    </xf>
    <xf numFmtId="164" fontId="29" fillId="5" borderId="18" xfId="1" applyFont="1" applyFill="1" applyBorder="1"/>
    <xf numFmtId="164" fontId="29" fillId="5" borderId="20" xfId="1" applyFont="1" applyFill="1" applyBorder="1" applyAlignment="1">
      <alignment vertical="top"/>
    </xf>
    <xf numFmtId="0" fontId="42" fillId="0" borderId="0" xfId="0" applyFont="1" applyAlignment="1">
      <alignment vertical="top" wrapText="1"/>
    </xf>
    <xf numFmtId="0" fontId="44" fillId="5" borderId="0" xfId="0" applyFont="1" applyFill="1"/>
    <xf numFmtId="0" fontId="45" fillId="5" borderId="0" xfId="0" applyFont="1" applyFill="1"/>
    <xf numFmtId="0" fontId="0" fillId="5" borderId="21" xfId="0" applyFill="1" applyBorder="1"/>
    <xf numFmtId="164" fontId="0" fillId="5" borderId="21" xfId="1" applyFont="1" applyFill="1" applyBorder="1"/>
    <xf numFmtId="0" fontId="46" fillId="5" borderId="0" xfId="0" applyFont="1" applyFill="1"/>
    <xf numFmtId="0" fontId="47" fillId="5" borderId="0" xfId="0" applyFont="1" applyFill="1"/>
    <xf numFmtId="0" fontId="48" fillId="5" borderId="0" xfId="0" applyFont="1" applyFill="1"/>
    <xf numFmtId="164" fontId="48" fillId="5" borderId="0" xfId="1" applyFont="1" applyFill="1"/>
    <xf numFmtId="0" fontId="49" fillId="5" borderId="0" xfId="0" applyFont="1" applyFill="1"/>
    <xf numFmtId="0" fontId="13" fillId="7" borderId="0" xfId="0" applyFont="1" applyFill="1" applyAlignment="1">
      <alignment vertical="center"/>
    </xf>
    <xf numFmtId="0" fontId="50" fillId="5" borderId="0" xfId="0" applyFont="1" applyFill="1"/>
    <xf numFmtId="164" fontId="50" fillId="5" borderId="0" xfId="1" applyFont="1" applyFill="1"/>
    <xf numFmtId="0" fontId="52" fillId="0" borderId="0" xfId="0" applyFont="1"/>
    <xf numFmtId="164" fontId="48" fillId="0" borderId="0" xfId="1" applyFont="1"/>
    <xf numFmtId="0" fontId="48" fillId="0" borderId="0" xfId="0" applyFont="1"/>
    <xf numFmtId="0" fontId="27" fillId="0" borderId="0" xfId="0" applyFont="1"/>
    <xf numFmtId="164" fontId="28" fillId="0" borderId="0" xfId="1" applyFont="1"/>
    <xf numFmtId="0" fontId="26" fillId="5" borderId="0" xfId="0" applyFont="1" applyFill="1" applyAlignment="1">
      <alignment horizontal="center"/>
    </xf>
    <xf numFmtId="0" fontId="47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2" fillId="0" borderId="14" xfId="0" applyFont="1" applyBorder="1" applyAlignment="1">
      <alignment vertical="center"/>
    </xf>
    <xf numFmtId="0" fontId="42" fillId="0" borderId="15" xfId="0" applyFont="1" applyBorder="1" applyAlignment="1">
      <alignment vertical="center"/>
    </xf>
    <xf numFmtId="0" fontId="42" fillId="0" borderId="17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17" xfId="0" applyFont="1" applyBorder="1" applyAlignment="1">
      <alignment wrapText="1"/>
    </xf>
    <xf numFmtId="0" fontId="43" fillId="0" borderId="0" xfId="0" applyFont="1" applyAlignment="1">
      <alignment wrapText="1"/>
    </xf>
    <xf numFmtId="0" fontId="42" fillId="0" borderId="19" xfId="0" applyFont="1" applyBorder="1" applyAlignment="1">
      <alignment vertical="top" wrapText="1"/>
    </xf>
    <xf numFmtId="0" fontId="42" fillId="0" borderId="1" xfId="0" applyFont="1" applyBorder="1" applyAlignment="1">
      <alignment vertical="top" wrapText="1"/>
    </xf>
    <xf numFmtId="0" fontId="48" fillId="5" borderId="22" xfId="0" applyFont="1" applyFill="1" applyBorder="1" applyAlignment="1">
      <alignment horizontal="center"/>
    </xf>
    <xf numFmtId="164" fontId="51" fillId="5" borderId="0" xfId="1" applyFont="1" applyFill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5" fillId="4" borderId="3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/>
    </xf>
    <xf numFmtId="0" fontId="14" fillId="4" borderId="2" xfId="2" applyFont="1" applyFill="1" applyBorder="1" applyAlignment="1">
      <alignment horizontal="center" vertical="center" wrapText="1"/>
    </xf>
    <xf numFmtId="0" fontId="14" fillId="4" borderId="5" xfId="2" applyFont="1" applyFill="1" applyBorder="1" applyAlignment="1">
      <alignment horizontal="center" vertical="center"/>
    </xf>
    <xf numFmtId="164" fontId="14" fillId="5" borderId="4" xfId="1" applyFont="1" applyFill="1" applyBorder="1" applyAlignment="1">
      <alignment horizontal="center" vertical="center" wrapText="1"/>
    </xf>
    <xf numFmtId="164" fontId="14" fillId="5" borderId="7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9" fillId="0" borderId="0" xfId="4" applyFont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AAAB476B-64E3-42B8-A8D3-EA4F57826D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2279925</xdr:colOff>
      <xdr:row>0</xdr:row>
      <xdr:rowOff>269813</xdr:rowOff>
    </xdr:from>
    <xdr:ext cx="995611" cy="1073934"/>
    <xdr:pic>
      <xdr:nvPicPr>
        <xdr:cNvPr id="2" name="Imagen 1">
          <a:extLst>
            <a:ext uri="{FF2B5EF4-FFF2-40B4-BE49-F238E27FC236}">
              <a16:creationId xmlns:a16="http://schemas.microsoft.com/office/drawing/2014/main" id="{38A81844-8C85-47F0-BFFD-74F8AEF55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875" y="269813"/>
          <a:ext cx="995611" cy="1073934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6</xdr:col>
      <xdr:colOff>68911</xdr:colOff>
      <xdr:row>0</xdr:row>
      <xdr:rowOff>317392</xdr:rowOff>
    </xdr:from>
    <xdr:ext cx="944131" cy="949026"/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066D85B3-EDF4-4CD0-A1AE-93703FB0C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4311" y="314217"/>
          <a:ext cx="944131" cy="949026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Relationship Id="rId1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-CUADRADO.xlsx" TargetMode="External"/><Relationship Id="rId1" Type="http://schemas.openxmlformats.org/officeDocument/2006/relationships/externalLinkPath" Target="file:///Z:\Presupuesto\Confidencial\A&#209;O%20FISCAL%202024\PRESUPUESTO%202024-CUAD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 (2)"/>
      <sheetName val="Resumen "/>
      <sheetName val="INGRESOS"/>
      <sheetName val="EGRESO"/>
      <sheetName val="RESUMEN DEL GASTO"/>
      <sheetName val="Edificio CORAAPP SNIP 14779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</sheetNames>
    <sheetDataSet>
      <sheetData sheetId="0"/>
      <sheetData sheetId="1">
        <row r="31">
          <cell r="H31">
            <v>27841412</v>
          </cell>
        </row>
        <row r="41">
          <cell r="H41">
            <v>307389134</v>
          </cell>
        </row>
        <row r="47">
          <cell r="H47">
            <v>2350000</v>
          </cell>
        </row>
        <row r="50">
          <cell r="H50">
            <v>400000</v>
          </cell>
        </row>
        <row r="52">
          <cell r="H52">
            <v>250000</v>
          </cell>
        </row>
        <row r="55">
          <cell r="H55">
            <v>2289411</v>
          </cell>
        </row>
        <row r="60">
          <cell r="H60">
            <v>1200000</v>
          </cell>
        </row>
        <row r="62">
          <cell r="H62">
            <v>1650000</v>
          </cell>
        </row>
        <row r="68">
          <cell r="H68">
            <v>54366287</v>
          </cell>
        </row>
        <row r="76">
          <cell r="H76">
            <v>2000000</v>
          </cell>
        </row>
        <row r="79">
          <cell r="H79">
            <v>142000</v>
          </cell>
        </row>
        <row r="82">
          <cell r="H82">
            <v>705000</v>
          </cell>
        </row>
        <row r="86">
          <cell r="H86">
            <v>434000</v>
          </cell>
        </row>
        <row r="90">
          <cell r="H90">
            <v>2000</v>
          </cell>
        </row>
        <row r="92">
          <cell r="H92">
            <v>750000</v>
          </cell>
        </row>
        <row r="96">
          <cell r="H96">
            <v>1330000</v>
          </cell>
        </row>
        <row r="102">
          <cell r="H102">
            <v>13138000</v>
          </cell>
        </row>
        <row r="107">
          <cell r="H107">
            <v>10331800</v>
          </cell>
        </row>
        <row r="115">
          <cell r="H115">
            <v>2430300</v>
          </cell>
        </row>
        <row r="130">
          <cell r="H130">
            <v>700000</v>
          </cell>
        </row>
        <row r="133">
          <cell r="H133">
            <v>100000</v>
          </cell>
        </row>
        <row r="135">
          <cell r="H135">
            <v>100000</v>
          </cell>
        </row>
        <row r="137">
          <cell r="H137">
            <v>450000</v>
          </cell>
        </row>
        <row r="142">
          <cell r="H142">
            <v>200000</v>
          </cell>
        </row>
        <row r="144">
          <cell r="H144">
            <v>150300000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"/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2"/>
      <sheetName val="COORD SUPERV 03-00-00-0003 ING."/>
      <sheetName val="GESTION AMB. RIES.03-00-00-0004"/>
      <sheetName val="PROD AGUA POTABLE 11-03-00-0001"/>
      <sheetName val="11-04-00-01. SUMINISTRO A,P"/>
      <sheetName val="12-04-00-02 AGUA RESI RC-2"/>
      <sheetName val="AR TRAT VERTI 12-05-00-0001"/>
      <sheetName val="GESTION COMERCIAL 13-1"/>
      <sheetName val="Contribuciones Esp Prog98"/>
    </sheetNames>
    <sheetDataSet>
      <sheetData sheetId="0" refreshError="1"/>
      <sheetData sheetId="1"/>
      <sheetData sheetId="2">
        <row r="5">
          <cell r="E5">
            <v>325983580</v>
          </cell>
        </row>
      </sheetData>
      <sheetData sheetId="3">
        <row r="25">
          <cell r="F25">
            <v>150300000</v>
          </cell>
        </row>
      </sheetData>
      <sheetData sheetId="4">
        <row r="18">
          <cell r="C18">
            <v>373718112</v>
          </cell>
        </row>
      </sheetData>
      <sheetData sheetId="5">
        <row r="18">
          <cell r="H18">
            <v>221242368</v>
          </cell>
        </row>
        <row r="124">
          <cell r="H124">
            <v>210000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6158E-B3E6-4E48-AAA6-85DD082CEE3B}">
  <dimension ref="A1:M98"/>
  <sheetViews>
    <sheetView showGridLines="0" tabSelected="1" topLeftCell="B50" zoomScale="89" zoomScaleNormal="89" zoomScaleSheetLayoutView="76" workbookViewId="0">
      <selection activeCell="B13" sqref="B13"/>
    </sheetView>
  </sheetViews>
  <sheetFormatPr baseColWidth="10" defaultColWidth="11.42578125" defaultRowHeight="20.25"/>
  <cols>
    <col min="1" max="1" width="3.42578125" style="27" customWidth="1"/>
    <col min="2" max="2" width="102.42578125" style="112" customWidth="1"/>
    <col min="3" max="3" width="33.140625" style="113" customWidth="1"/>
    <col min="4" max="4" width="22.5703125" style="38" customWidth="1"/>
    <col min="5" max="5" width="29.5703125" style="33" bestFit="1" customWidth="1"/>
    <col min="6" max="7" width="27.5703125" style="69" bestFit="1" customWidth="1"/>
    <col min="8" max="8" width="29.7109375" style="69" bestFit="1" customWidth="1"/>
    <col min="9" max="9" width="20.28515625" bestFit="1" customWidth="1"/>
    <col min="10" max="10" width="18.85546875" style="69" customWidth="1"/>
    <col min="11" max="11" width="20.28515625" bestFit="1" customWidth="1"/>
    <col min="13" max="13" width="17" bestFit="1" customWidth="1"/>
  </cols>
  <sheetData>
    <row r="1" spans="1:11" s="1" customFormat="1" ht="39.75">
      <c r="A1" s="134" t="s">
        <v>0</v>
      </c>
      <c r="B1" s="134"/>
      <c r="C1" s="134"/>
      <c r="D1" s="134"/>
      <c r="E1" s="134"/>
      <c r="F1" s="134"/>
      <c r="G1" s="134"/>
      <c r="H1" s="134"/>
      <c r="J1" s="2"/>
    </row>
    <row r="2" spans="1:11" s="1" customFormat="1" ht="29.25">
      <c r="A2" s="135" t="s">
        <v>1</v>
      </c>
      <c r="B2" s="135"/>
      <c r="C2" s="135"/>
      <c r="D2" s="135"/>
      <c r="E2" s="135"/>
      <c r="F2" s="135"/>
      <c r="G2" s="135"/>
      <c r="H2" s="135"/>
      <c r="J2" s="2"/>
    </row>
    <row r="3" spans="1:11" s="1" customFormat="1" ht="22.5">
      <c r="A3" s="136" t="s">
        <v>2</v>
      </c>
      <c r="B3" s="136"/>
      <c r="C3" s="136"/>
      <c r="D3" s="136"/>
      <c r="E3" s="136"/>
      <c r="F3" s="136"/>
      <c r="G3" s="136"/>
      <c r="H3" s="136"/>
      <c r="J3" s="2"/>
    </row>
    <row r="4" spans="1:11" s="1" customFormat="1" ht="22.5">
      <c r="A4" s="137" t="s">
        <v>3</v>
      </c>
      <c r="B4" s="137"/>
      <c r="C4" s="137"/>
      <c r="D4" s="137"/>
      <c r="E4" s="137"/>
      <c r="F4" s="137"/>
      <c r="G4" s="137"/>
      <c r="H4" s="137"/>
      <c r="J4" s="2"/>
    </row>
    <row r="5" spans="1:11" s="1" customFormat="1" ht="15.95" customHeight="1">
      <c r="A5" s="138" t="s">
        <v>4</v>
      </c>
      <c r="B5" s="138"/>
      <c r="C5" s="138"/>
      <c r="D5" s="138"/>
      <c r="E5" s="138"/>
      <c r="F5" s="138"/>
      <c r="G5" s="138"/>
      <c r="H5" s="138"/>
      <c r="J5" s="2"/>
    </row>
    <row r="6" spans="1:11" s="1" customFormat="1" ht="21.75" customHeight="1">
      <c r="A6" s="139" t="s">
        <v>5</v>
      </c>
      <c r="B6" s="139"/>
      <c r="C6" s="139"/>
      <c r="D6" s="139"/>
      <c r="E6" s="139"/>
      <c r="F6" s="139"/>
      <c r="G6" s="139"/>
      <c r="H6" s="139"/>
      <c r="J6" s="2"/>
    </row>
    <row r="7" spans="1:11" s="1" customFormat="1" ht="21.75" customHeight="1" thickBot="1">
      <c r="A7" s="3"/>
      <c r="B7" s="127" t="s">
        <v>6</v>
      </c>
      <c r="C7" s="127"/>
      <c r="D7" s="127"/>
      <c r="E7" s="127"/>
      <c r="F7" s="127"/>
      <c r="G7" s="127"/>
      <c r="H7" s="127"/>
      <c r="J7" s="2"/>
    </row>
    <row r="8" spans="1:11" s="5" customFormat="1" ht="16.5" customHeight="1">
      <c r="A8" s="4"/>
      <c r="B8" s="128" t="s">
        <v>7</v>
      </c>
      <c r="C8" s="130" t="s">
        <v>8</v>
      </c>
      <c r="D8" s="128" t="s">
        <v>9</v>
      </c>
      <c r="E8" s="132" t="s">
        <v>10</v>
      </c>
      <c r="F8" s="132" t="s">
        <v>11</v>
      </c>
      <c r="G8" s="132" t="s">
        <v>12</v>
      </c>
      <c r="H8" s="132" t="s">
        <v>13</v>
      </c>
      <c r="J8" s="6"/>
    </row>
    <row r="9" spans="1:11" s="10" customFormat="1" ht="48.6" customHeight="1" thickBot="1">
      <c r="A9" s="7"/>
      <c r="B9" s="129"/>
      <c r="C9" s="131"/>
      <c r="D9" s="129"/>
      <c r="E9" s="133"/>
      <c r="F9" s="133"/>
      <c r="G9" s="133"/>
      <c r="H9" s="133"/>
      <c r="I9" s="8"/>
      <c r="J9" s="9"/>
    </row>
    <row r="10" spans="1:11" s="17" customFormat="1" ht="22.5">
      <c r="A10" s="11"/>
      <c r="B10" s="12" t="s">
        <v>14</v>
      </c>
      <c r="C10" s="13" t="s">
        <v>15</v>
      </c>
      <c r="D10" s="14"/>
      <c r="E10" s="15"/>
      <c r="F10" s="16"/>
      <c r="G10" s="16"/>
      <c r="H10" s="16"/>
      <c r="J10" s="18"/>
    </row>
    <row r="11" spans="1:11" s="26" customFormat="1" ht="29.45" customHeight="1">
      <c r="A11" s="19"/>
      <c r="B11" s="20" t="s">
        <v>16</v>
      </c>
      <c r="C11" s="21">
        <f>+C12+C13+C16</f>
        <v>223065648</v>
      </c>
      <c r="D11" s="22"/>
      <c r="E11" s="23">
        <f>+E12+E13</f>
        <v>97323.47</v>
      </c>
      <c r="F11" s="23">
        <f>+F12+F13+F16+F14</f>
        <v>426548.75</v>
      </c>
      <c r="G11" s="23">
        <f>+G12+G13+G16+G14</f>
        <v>221449.31</v>
      </c>
      <c r="H11" s="23">
        <f>+H12+H13+H16+H14</f>
        <v>187198.78</v>
      </c>
      <c r="I11" s="24"/>
      <c r="J11" s="25"/>
      <c r="K11" s="24"/>
    </row>
    <row r="12" spans="1:11" s="34" customFormat="1" ht="21">
      <c r="A12" s="27"/>
      <c r="B12" s="28" t="s">
        <v>17</v>
      </c>
      <c r="C12" s="29">
        <v>194060236</v>
      </c>
      <c r="D12" s="30"/>
      <c r="E12" s="31">
        <v>54676</v>
      </c>
      <c r="F12" s="32">
        <v>193032.45</v>
      </c>
      <c r="G12" s="32">
        <v>161449.31</v>
      </c>
      <c r="H12" s="33">
        <v>101600</v>
      </c>
    </row>
    <row r="13" spans="1:11" s="34" customFormat="1" ht="21">
      <c r="A13" s="27"/>
      <c r="B13" s="35" t="s">
        <v>18</v>
      </c>
      <c r="C13" s="36">
        <v>1164000</v>
      </c>
      <c r="D13" s="30"/>
      <c r="E13" s="32">
        <v>42647.47</v>
      </c>
      <c r="F13" s="32">
        <v>210128.3</v>
      </c>
      <c r="G13" s="32">
        <v>60000</v>
      </c>
      <c r="H13" s="33">
        <v>56926.05</v>
      </c>
      <c r="J13" s="37"/>
    </row>
    <row r="14" spans="1:11" s="34" customFormat="1" ht="21">
      <c r="A14" s="27"/>
      <c r="B14" s="35" t="s">
        <v>19</v>
      </c>
      <c r="C14" s="36"/>
      <c r="D14" s="38"/>
      <c r="E14" s="32"/>
      <c r="F14" s="32">
        <v>23000</v>
      </c>
      <c r="G14" s="32"/>
      <c r="H14" s="33"/>
      <c r="J14" s="37"/>
    </row>
    <row r="15" spans="1:11" s="34" customFormat="1" ht="21">
      <c r="A15" s="27"/>
      <c r="B15" s="35" t="s">
        <v>20</v>
      </c>
      <c r="C15" s="39"/>
      <c r="D15" s="38"/>
      <c r="E15" s="32"/>
      <c r="F15" s="32"/>
      <c r="G15" s="32"/>
      <c r="H15" s="33"/>
      <c r="J15" s="37"/>
    </row>
    <row r="16" spans="1:11" s="34" customFormat="1" ht="21">
      <c r="A16" s="27"/>
      <c r="B16" s="35" t="s">
        <v>21</v>
      </c>
      <c r="C16" s="36">
        <f>+'[1]Resumen '!H31</f>
        <v>27841412</v>
      </c>
      <c r="D16" s="30"/>
      <c r="E16" s="32"/>
      <c r="F16" s="32">
        <v>388</v>
      </c>
      <c r="G16" s="32"/>
      <c r="H16" s="33">
        <v>28672.73</v>
      </c>
      <c r="J16" s="37"/>
    </row>
    <row r="17" spans="1:11" s="26" customFormat="1" ht="21.75">
      <c r="A17" s="19"/>
      <c r="B17" s="40" t="s">
        <v>22</v>
      </c>
      <c r="C17" s="41">
        <f>+C18+C19+C20+C21+C22+C23+C24+C25+C26</f>
        <v>371894832</v>
      </c>
      <c r="D17" s="42"/>
      <c r="E17" s="23">
        <f>+E19+E21+E22+E24+E25+E26</f>
        <v>10800452.859999999</v>
      </c>
      <c r="F17" s="23">
        <f>+F18+F21+F22+F23+F24+F25+F26</f>
        <v>8398352.129999999</v>
      </c>
      <c r="G17" s="23">
        <f>+G18+G21+G22+G23+G24+G25+G26</f>
        <v>9343376.7200000007</v>
      </c>
      <c r="H17" s="23">
        <f>+H18+H21+H22+H23+H24+H25+H26+H20</f>
        <v>9090334.5700000003</v>
      </c>
      <c r="I17" s="24"/>
      <c r="J17" s="37"/>
      <c r="K17" s="24"/>
    </row>
    <row r="18" spans="1:11" s="34" customFormat="1" ht="21">
      <c r="A18" s="27"/>
      <c r="B18" s="43" t="s">
        <v>23</v>
      </c>
      <c r="C18" s="36">
        <f>+'[1]Resumen '!H41</f>
        <v>307389134</v>
      </c>
      <c r="D18" s="30"/>
      <c r="E18" s="33"/>
      <c r="F18" s="33">
        <v>138607.45000000001</v>
      </c>
      <c r="G18" s="33">
        <v>250</v>
      </c>
      <c r="H18" s="33">
        <v>675</v>
      </c>
      <c r="J18" s="37"/>
    </row>
    <row r="19" spans="1:11" s="34" customFormat="1" ht="21">
      <c r="A19" s="27"/>
      <c r="B19" s="43" t="s">
        <v>24</v>
      </c>
      <c r="C19" s="36">
        <f>+'[1]Resumen '!H47</f>
        <v>2350000</v>
      </c>
      <c r="D19" s="38"/>
      <c r="E19" s="33">
        <v>17582</v>
      </c>
      <c r="F19" s="33"/>
      <c r="G19" s="33"/>
      <c r="H19" s="33"/>
      <c r="J19" s="37"/>
    </row>
    <row r="20" spans="1:11" s="34" customFormat="1" ht="21">
      <c r="A20" s="27"/>
      <c r="B20" s="43" t="s">
        <v>25</v>
      </c>
      <c r="C20" s="36">
        <f>+'[1]Resumen '!H50</f>
        <v>400000</v>
      </c>
      <c r="D20" s="38"/>
      <c r="E20" s="33"/>
      <c r="F20" s="33"/>
      <c r="G20" s="33"/>
      <c r="H20" s="33">
        <v>21576.52</v>
      </c>
      <c r="J20" s="37"/>
    </row>
    <row r="21" spans="1:11" s="46" customFormat="1" ht="21">
      <c r="A21" s="44"/>
      <c r="B21" s="45" t="s">
        <v>26</v>
      </c>
      <c r="C21" s="36">
        <f>+'[1]Resumen '!H52</f>
        <v>250000</v>
      </c>
      <c r="D21" s="38"/>
      <c r="E21" s="32">
        <v>11700</v>
      </c>
      <c r="F21" s="33">
        <v>11620</v>
      </c>
      <c r="G21" s="33">
        <v>10620</v>
      </c>
      <c r="H21" s="33">
        <v>12580</v>
      </c>
      <c r="J21" s="47"/>
    </row>
    <row r="22" spans="1:11" s="34" customFormat="1" ht="21">
      <c r="A22" s="27"/>
      <c r="B22" s="43" t="s">
        <v>27</v>
      </c>
      <c r="C22" s="36">
        <f>+'[1]Resumen '!H55</f>
        <v>2289411</v>
      </c>
      <c r="D22" s="30"/>
      <c r="E22" s="33">
        <v>1518406.79</v>
      </c>
      <c r="F22" s="33">
        <v>79178</v>
      </c>
      <c r="G22" s="33">
        <v>80000</v>
      </c>
      <c r="H22" s="33">
        <v>243758.4</v>
      </c>
      <c r="J22" s="37"/>
    </row>
    <row r="23" spans="1:11" s="34" customFormat="1" ht="21">
      <c r="A23" s="27"/>
      <c r="B23" s="43" t="s">
        <v>28</v>
      </c>
      <c r="C23" s="36">
        <f>+'[1]Resumen '!H60</f>
        <v>1200000</v>
      </c>
      <c r="D23" s="30"/>
      <c r="E23" s="33"/>
      <c r="F23" s="33">
        <v>35038.230000000003</v>
      </c>
      <c r="G23" s="33">
        <v>522431.46</v>
      </c>
      <c r="H23" s="33">
        <v>766021.75</v>
      </c>
      <c r="J23" s="37"/>
    </row>
    <row r="24" spans="1:11" s="34" customFormat="1" ht="32.25">
      <c r="A24" s="27"/>
      <c r="B24" s="48" t="s">
        <v>29</v>
      </c>
      <c r="C24" s="36">
        <f>+'[1]Resumen '!H62</f>
        <v>1650000</v>
      </c>
      <c r="D24" s="38"/>
      <c r="E24" s="33">
        <v>54156.4</v>
      </c>
      <c r="F24" s="33">
        <v>625120.63</v>
      </c>
      <c r="G24" s="33">
        <v>222435.81</v>
      </c>
      <c r="H24" s="33">
        <v>153356.28</v>
      </c>
      <c r="J24" s="37"/>
    </row>
    <row r="25" spans="1:11" s="34" customFormat="1" ht="21">
      <c r="A25" s="27"/>
      <c r="B25" s="43" t="s">
        <v>30</v>
      </c>
      <c r="C25" s="36">
        <f>+'[1]Resumen '!H68</f>
        <v>54366287</v>
      </c>
      <c r="D25" s="38"/>
      <c r="E25" s="33">
        <v>9067854.0199999996</v>
      </c>
      <c r="F25" s="33">
        <v>7361062.96</v>
      </c>
      <c r="G25" s="33">
        <v>8322693.5499999998</v>
      </c>
      <c r="H25" s="33">
        <v>7697731.9800000004</v>
      </c>
      <c r="J25" s="37"/>
    </row>
    <row r="26" spans="1:11" s="34" customFormat="1" ht="21">
      <c r="A26" s="27"/>
      <c r="B26" s="43" t="s">
        <v>31</v>
      </c>
      <c r="C26" s="36">
        <f>+'[1]Resumen '!H76</f>
        <v>2000000</v>
      </c>
      <c r="D26" s="38"/>
      <c r="E26" s="33">
        <v>130753.65</v>
      </c>
      <c r="F26" s="33">
        <v>147724.85999999999</v>
      </c>
      <c r="G26" s="33">
        <v>184945.9</v>
      </c>
      <c r="H26" s="33">
        <v>194634.64</v>
      </c>
      <c r="J26" s="37"/>
    </row>
    <row r="27" spans="1:11" s="26" customFormat="1" ht="21.75">
      <c r="A27" s="19"/>
      <c r="B27" s="40" t="s">
        <v>32</v>
      </c>
      <c r="C27" s="41">
        <f>+C28+C29+C30+C31+C32+C33+C34+C35+C36</f>
        <v>29263100</v>
      </c>
      <c r="D27" s="38"/>
      <c r="E27" s="23">
        <f>+E29+E30+E32+E33+E34+E36</f>
        <v>459633.58999999997</v>
      </c>
      <c r="F27" s="23">
        <f>+F30+F32+F33+F34+F36</f>
        <v>411859.72</v>
      </c>
      <c r="G27" s="23">
        <f>+G30+G32+G33+G34+G36</f>
        <v>1216361.28</v>
      </c>
      <c r="H27" s="23">
        <f>+H30+H32+H33+H34+H36+H28</f>
        <v>578663.66</v>
      </c>
      <c r="I27" s="24"/>
      <c r="J27" s="25"/>
      <c r="K27" s="24"/>
    </row>
    <row r="28" spans="1:11" s="46" customFormat="1" ht="21">
      <c r="A28" s="44"/>
      <c r="B28" s="45" t="s">
        <v>33</v>
      </c>
      <c r="C28" s="36">
        <f>+'[1]Resumen '!H79</f>
        <v>142000</v>
      </c>
      <c r="D28" s="38"/>
      <c r="E28" s="32"/>
      <c r="F28" s="33"/>
      <c r="G28" s="33"/>
      <c r="H28" s="33">
        <v>7020</v>
      </c>
      <c r="J28" s="47"/>
    </row>
    <row r="29" spans="1:11" s="46" customFormat="1" ht="21">
      <c r="A29" s="44"/>
      <c r="B29" s="45" t="s">
        <v>34</v>
      </c>
      <c r="C29" s="36">
        <f>+'[1]Resumen '!H82</f>
        <v>705000</v>
      </c>
      <c r="D29" s="38"/>
      <c r="E29" s="32">
        <v>1916</v>
      </c>
      <c r="F29" s="33"/>
      <c r="G29" s="33"/>
      <c r="H29" s="33"/>
      <c r="J29" s="47"/>
    </row>
    <row r="30" spans="1:11" s="34" customFormat="1" ht="21">
      <c r="A30" s="27"/>
      <c r="B30" s="43" t="s">
        <v>35</v>
      </c>
      <c r="C30" s="36">
        <f>+'[1]Resumen '!H86</f>
        <v>434000</v>
      </c>
      <c r="D30" s="38"/>
      <c r="E30" s="33">
        <v>44250</v>
      </c>
      <c r="F30" s="33">
        <v>4602</v>
      </c>
      <c r="G30" s="33">
        <v>36816</v>
      </c>
      <c r="H30" s="33"/>
      <c r="J30" s="37"/>
    </row>
    <row r="31" spans="1:11" s="46" customFormat="1" ht="21">
      <c r="A31" s="44"/>
      <c r="B31" s="45" t="s">
        <v>36</v>
      </c>
      <c r="C31" s="49">
        <f>+'[1]Resumen '!H90</f>
        <v>2000</v>
      </c>
      <c r="D31" s="38"/>
      <c r="E31" s="32"/>
      <c r="F31" s="33"/>
      <c r="G31" s="33"/>
      <c r="H31" s="33"/>
      <c r="J31" s="47"/>
    </row>
    <row r="32" spans="1:11" s="34" customFormat="1" ht="22.5" customHeight="1">
      <c r="A32" s="27"/>
      <c r="B32" s="43" t="s">
        <v>37</v>
      </c>
      <c r="C32" s="36">
        <f>+'[1]Resumen '!H92</f>
        <v>750000</v>
      </c>
      <c r="D32" s="38"/>
      <c r="E32" s="33">
        <v>11416</v>
      </c>
      <c r="F32" s="33">
        <v>56726.3</v>
      </c>
      <c r="G32" s="33">
        <v>80046.14</v>
      </c>
      <c r="H32" s="33">
        <v>21408.01</v>
      </c>
      <c r="J32" s="37"/>
    </row>
    <row r="33" spans="1:10" s="34" customFormat="1" ht="21">
      <c r="A33" s="27"/>
      <c r="B33" s="43" t="s">
        <v>38</v>
      </c>
      <c r="C33" s="36">
        <f>+'[1]Resumen '!H96</f>
        <v>1330000</v>
      </c>
      <c r="D33" s="38"/>
      <c r="E33" s="33">
        <v>317105</v>
      </c>
      <c r="F33" s="33">
        <v>221844.43</v>
      </c>
      <c r="G33" s="33">
        <v>1040208.87</v>
      </c>
      <c r="H33" s="33">
        <v>187970.88</v>
      </c>
      <c r="J33" s="37"/>
    </row>
    <row r="34" spans="1:10" s="34" customFormat="1" ht="21">
      <c r="A34" s="27"/>
      <c r="B34" s="43" t="s">
        <v>39</v>
      </c>
      <c r="C34" s="36">
        <f>+'[1]Resumen '!H102+'[1]Resumen '!H107</f>
        <v>23469800</v>
      </c>
      <c r="D34" s="38"/>
      <c r="E34" s="33">
        <v>19817</v>
      </c>
      <c r="F34" s="33">
        <v>10025</v>
      </c>
      <c r="G34" s="33">
        <v>6000</v>
      </c>
      <c r="H34" s="33">
        <v>16124</v>
      </c>
      <c r="J34" s="37"/>
    </row>
    <row r="35" spans="1:10" s="34" customFormat="1" ht="21">
      <c r="A35" s="27"/>
      <c r="B35" s="43" t="s">
        <v>40</v>
      </c>
      <c r="C35" s="36"/>
      <c r="D35" s="38"/>
      <c r="E35" s="33"/>
      <c r="F35" s="33"/>
      <c r="G35" s="33"/>
      <c r="H35" s="33"/>
      <c r="J35" s="37"/>
    </row>
    <row r="36" spans="1:10" s="34" customFormat="1" ht="21">
      <c r="A36" s="27"/>
      <c r="B36" s="43" t="s">
        <v>41</v>
      </c>
      <c r="C36" s="36">
        <f>+'[1]Resumen '!H115</f>
        <v>2430300</v>
      </c>
      <c r="D36" s="38"/>
      <c r="E36" s="33">
        <v>65129.59</v>
      </c>
      <c r="F36" s="33">
        <v>118661.99</v>
      </c>
      <c r="G36" s="33">
        <v>53290.27</v>
      </c>
      <c r="H36" s="33">
        <v>346140.77</v>
      </c>
      <c r="J36" s="37"/>
    </row>
    <row r="37" spans="1:10" s="55" customFormat="1" ht="21">
      <c r="A37" s="50"/>
      <c r="B37" s="51" t="s">
        <v>42</v>
      </c>
      <c r="C37" s="52">
        <f>+C38</f>
        <v>210000</v>
      </c>
      <c r="D37" s="53"/>
      <c r="E37" s="54"/>
      <c r="F37" s="54"/>
      <c r="G37" s="54"/>
      <c r="H37" s="54"/>
      <c r="J37" s="56"/>
    </row>
    <row r="38" spans="1:10" s="34" customFormat="1" ht="21">
      <c r="A38" s="27"/>
      <c r="B38" s="43" t="s">
        <v>43</v>
      </c>
      <c r="C38" s="36">
        <f>+'[2]Resumen '!H124</f>
        <v>210000</v>
      </c>
      <c r="D38" s="22"/>
      <c r="E38" s="33"/>
      <c r="F38" s="37"/>
      <c r="G38" s="37"/>
      <c r="H38" s="37"/>
      <c r="J38" s="37"/>
    </row>
    <row r="39" spans="1:10" s="34" customFormat="1" ht="21">
      <c r="A39" s="27"/>
      <c r="B39" s="43" t="s">
        <v>44</v>
      </c>
      <c r="C39" s="57"/>
      <c r="D39" s="58"/>
      <c r="E39" s="33"/>
      <c r="F39" s="37"/>
      <c r="G39" s="37"/>
      <c r="H39" s="37"/>
      <c r="J39" s="37"/>
    </row>
    <row r="40" spans="1:10" s="34" customFormat="1" ht="21">
      <c r="A40" s="27"/>
      <c r="B40" s="43" t="s">
        <v>45</v>
      </c>
      <c r="C40" s="57"/>
      <c r="D40" s="58"/>
      <c r="E40" s="33"/>
      <c r="F40" s="37"/>
      <c r="G40" s="37"/>
      <c r="H40" s="37"/>
      <c r="J40" s="37"/>
    </row>
    <row r="41" spans="1:10" s="34" customFormat="1" ht="21">
      <c r="A41" s="27"/>
      <c r="B41" s="43" t="s">
        <v>46</v>
      </c>
      <c r="C41" s="57">
        <v>0</v>
      </c>
      <c r="D41" s="58"/>
      <c r="E41" s="33"/>
      <c r="F41" s="37"/>
      <c r="G41" s="37"/>
      <c r="H41" s="37"/>
      <c r="J41" s="37"/>
    </row>
    <row r="42" spans="1:10" s="34" customFormat="1" ht="21">
      <c r="A42" s="27"/>
      <c r="B42" s="43" t="s">
        <v>47</v>
      </c>
      <c r="C42" s="57">
        <v>0</v>
      </c>
      <c r="D42" s="59"/>
      <c r="E42" s="33"/>
      <c r="F42" s="37"/>
      <c r="G42" s="37"/>
      <c r="H42" s="37"/>
      <c r="J42" s="37"/>
    </row>
    <row r="43" spans="1:10" s="34" customFormat="1" ht="21">
      <c r="A43" s="27"/>
      <c r="B43" s="43" t="s">
        <v>48</v>
      </c>
      <c r="C43" s="57">
        <v>0</v>
      </c>
      <c r="D43" s="59"/>
      <c r="E43" s="33"/>
      <c r="F43" s="37"/>
      <c r="G43" s="37"/>
      <c r="H43" s="37"/>
      <c r="J43" s="37"/>
    </row>
    <row r="44" spans="1:10" s="34" customFormat="1" ht="21">
      <c r="A44" s="27"/>
      <c r="B44" s="43" t="s">
        <v>49</v>
      </c>
      <c r="C44" s="57">
        <v>0</v>
      </c>
      <c r="D44" s="58"/>
      <c r="E44" s="33"/>
      <c r="F44" s="37"/>
      <c r="G44" s="37"/>
      <c r="H44" s="37"/>
      <c r="J44" s="37"/>
    </row>
    <row r="45" spans="1:10" s="34" customFormat="1" ht="21">
      <c r="A45" s="27"/>
      <c r="B45" s="43" t="s">
        <v>50</v>
      </c>
      <c r="C45" s="57">
        <v>0</v>
      </c>
      <c r="D45" s="60"/>
      <c r="E45" s="33"/>
      <c r="F45" s="37"/>
      <c r="G45" s="37"/>
      <c r="H45" s="37"/>
      <c r="J45" s="37"/>
    </row>
    <row r="46" spans="1:10" s="26" customFormat="1" ht="21.75">
      <c r="A46" s="19"/>
      <c r="B46" s="40" t="s">
        <v>51</v>
      </c>
      <c r="C46" s="41">
        <f>+C47+C48+C49+C50+C51+C52</f>
        <v>0</v>
      </c>
      <c r="D46" s="58"/>
      <c r="E46" s="61"/>
      <c r="F46" s="61"/>
      <c r="G46" s="61"/>
      <c r="H46" s="61"/>
      <c r="J46" s="25"/>
    </row>
    <row r="47" spans="1:10" s="34" customFormat="1" ht="21">
      <c r="A47" s="27"/>
      <c r="B47" s="43" t="s">
        <v>52</v>
      </c>
      <c r="C47" s="57">
        <v>0</v>
      </c>
      <c r="D47" s="38"/>
      <c r="E47" s="33"/>
      <c r="F47" s="37"/>
      <c r="G47" s="37"/>
      <c r="H47" s="37"/>
      <c r="J47" s="37"/>
    </row>
    <row r="48" spans="1:10" s="34" customFormat="1" ht="21">
      <c r="A48" s="27"/>
      <c r="B48" s="43" t="s">
        <v>53</v>
      </c>
      <c r="C48" s="57">
        <v>0</v>
      </c>
      <c r="D48" s="38"/>
      <c r="E48" s="33"/>
      <c r="F48" s="37"/>
      <c r="G48" s="37"/>
      <c r="H48" s="37"/>
      <c r="J48" s="37"/>
    </row>
    <row r="49" spans="1:13" s="34" customFormat="1" ht="21">
      <c r="A49" s="27"/>
      <c r="B49" s="43" t="s">
        <v>54</v>
      </c>
      <c r="C49" s="57">
        <v>0</v>
      </c>
      <c r="D49" s="38"/>
      <c r="E49" s="33"/>
      <c r="F49" s="37"/>
      <c r="G49" s="37"/>
      <c r="H49" s="37"/>
      <c r="J49" s="37"/>
    </row>
    <row r="50" spans="1:13" s="34" customFormat="1" ht="21">
      <c r="A50" s="27"/>
      <c r="B50" s="43" t="s">
        <v>55</v>
      </c>
      <c r="C50" s="57">
        <v>0</v>
      </c>
      <c r="D50" s="38"/>
      <c r="E50" s="33"/>
      <c r="F50" s="37"/>
      <c r="G50" s="37"/>
      <c r="H50" s="37"/>
      <c r="J50" s="37"/>
    </row>
    <row r="51" spans="1:13" s="34" customFormat="1" ht="21">
      <c r="A51" s="27"/>
      <c r="B51" s="43" t="s">
        <v>56</v>
      </c>
      <c r="C51" s="57">
        <v>0</v>
      </c>
      <c r="D51" s="38"/>
      <c r="E51" s="33"/>
      <c r="F51" s="37"/>
      <c r="G51" s="37"/>
      <c r="H51" s="37"/>
      <c r="J51" s="37"/>
    </row>
    <row r="52" spans="1:13" s="34" customFormat="1" ht="21">
      <c r="A52" s="27"/>
      <c r="B52" s="43" t="s">
        <v>57</v>
      </c>
      <c r="C52" s="57">
        <v>0</v>
      </c>
      <c r="D52" s="38"/>
      <c r="E52" s="33"/>
      <c r="F52" s="37"/>
      <c r="G52" s="37"/>
      <c r="H52" s="37"/>
      <c r="J52" s="37"/>
    </row>
    <row r="53" spans="1:13" s="26" customFormat="1" ht="21.75" customHeight="1">
      <c r="A53" s="19"/>
      <c r="B53" s="40" t="s">
        <v>58</v>
      </c>
      <c r="C53" s="41">
        <f>+C54+C55+C56+C57+C58+C59+C60+C61+C62</f>
        <v>1550000</v>
      </c>
      <c r="D53" s="53"/>
      <c r="E53" s="23">
        <f>+E54+E58</f>
        <v>245650</v>
      </c>
      <c r="F53" s="23">
        <f>+F54</f>
        <v>16000</v>
      </c>
      <c r="G53" s="23">
        <f>+G54</f>
        <v>0</v>
      </c>
      <c r="H53" s="23">
        <f>+H54</f>
        <v>0</v>
      </c>
      <c r="I53" s="24"/>
      <c r="J53" s="25"/>
      <c r="K53" s="24"/>
      <c r="M53" s="62"/>
    </row>
    <row r="54" spans="1:13" s="34" customFormat="1" ht="21">
      <c r="A54" s="27"/>
      <c r="B54" s="43" t="s">
        <v>59</v>
      </c>
      <c r="C54" s="36">
        <f>+'[1]Resumen '!H130</f>
        <v>700000</v>
      </c>
      <c r="D54" s="38"/>
      <c r="E54" s="33">
        <v>9060</v>
      </c>
      <c r="F54" s="33">
        <v>16000</v>
      </c>
      <c r="G54" s="33"/>
      <c r="H54" s="33"/>
      <c r="J54" s="37"/>
      <c r="M54" s="63"/>
    </row>
    <row r="55" spans="1:13" s="34" customFormat="1" ht="21">
      <c r="A55" s="27"/>
      <c r="B55" s="43" t="s">
        <v>60</v>
      </c>
      <c r="C55" s="36">
        <f>+'[1]Resumen '!H133</f>
        <v>100000</v>
      </c>
      <c r="D55" s="38"/>
      <c r="E55" s="33"/>
      <c r="F55" s="37"/>
      <c r="G55" s="37"/>
      <c r="H55" s="37"/>
      <c r="J55" s="37"/>
    </row>
    <row r="56" spans="1:13" s="34" customFormat="1" ht="21">
      <c r="A56" s="27"/>
      <c r="B56" s="43" t="s">
        <v>61</v>
      </c>
      <c r="C56" s="36">
        <f>+'[1]Resumen '!H135</f>
        <v>100000</v>
      </c>
      <c r="D56" s="38"/>
      <c r="E56" s="33"/>
      <c r="F56" s="37"/>
      <c r="G56" s="37"/>
      <c r="H56" s="37"/>
      <c r="J56" s="37"/>
    </row>
    <row r="57" spans="1:13" s="34" customFormat="1" ht="21">
      <c r="A57" s="27"/>
      <c r="B57" s="43" t="s">
        <v>62</v>
      </c>
      <c r="C57" s="36">
        <v>0</v>
      </c>
      <c r="D57" s="38"/>
      <c r="E57" s="33"/>
      <c r="F57" s="37"/>
      <c r="G57" s="37"/>
      <c r="H57" s="37"/>
      <c r="J57" s="37"/>
    </row>
    <row r="58" spans="1:13" s="34" customFormat="1" ht="21">
      <c r="A58" s="27"/>
      <c r="B58" s="43" t="s">
        <v>63</v>
      </c>
      <c r="C58" s="64">
        <f>+'[1]Resumen '!H137</f>
        <v>450000</v>
      </c>
      <c r="D58" s="38"/>
      <c r="E58" s="33">
        <v>236590</v>
      </c>
      <c r="F58" s="37"/>
      <c r="G58" s="37"/>
      <c r="H58" s="37"/>
      <c r="J58" s="37"/>
    </row>
    <row r="59" spans="1:13" s="34" customFormat="1" ht="21">
      <c r="A59" s="27"/>
      <c r="B59" s="43" t="s">
        <v>64</v>
      </c>
      <c r="C59" s="36">
        <f>+'[1]Resumen '!H142</f>
        <v>200000</v>
      </c>
      <c r="D59" s="38"/>
      <c r="E59" s="33"/>
      <c r="F59" s="37"/>
      <c r="G59" s="37"/>
      <c r="H59" s="37"/>
      <c r="J59" s="37"/>
    </row>
    <row r="60" spans="1:13" s="34" customFormat="1" ht="21">
      <c r="A60" s="27"/>
      <c r="B60" s="43" t="s">
        <v>65</v>
      </c>
      <c r="C60" s="36">
        <v>0</v>
      </c>
      <c r="D60" s="58"/>
      <c r="E60" s="33"/>
      <c r="F60" s="37"/>
      <c r="G60" s="37"/>
      <c r="H60" s="37"/>
      <c r="J60" s="37"/>
    </row>
    <row r="61" spans="1:13" s="34" customFormat="1" ht="21">
      <c r="A61" s="27"/>
      <c r="B61" s="43" t="s">
        <v>66</v>
      </c>
      <c r="C61" s="36">
        <v>0</v>
      </c>
      <c r="D61" s="60"/>
      <c r="E61" s="33"/>
      <c r="F61" s="37"/>
      <c r="G61" s="37"/>
      <c r="H61" s="37"/>
      <c r="J61" s="37"/>
    </row>
    <row r="62" spans="1:13" s="34" customFormat="1" ht="21">
      <c r="A62" s="27"/>
      <c r="B62" s="43" t="s">
        <v>67</v>
      </c>
      <c r="C62" s="57">
        <v>0</v>
      </c>
      <c r="D62" s="58"/>
      <c r="E62" s="33"/>
      <c r="F62" s="37"/>
      <c r="G62" s="37"/>
      <c r="H62" s="37"/>
      <c r="J62" s="37"/>
    </row>
    <row r="63" spans="1:13" s="67" customFormat="1" ht="22.5" customHeight="1">
      <c r="A63" s="65"/>
      <c r="B63" s="40" t="s">
        <v>68</v>
      </c>
      <c r="C63" s="41">
        <f>+C65</f>
        <v>150300000</v>
      </c>
      <c r="D63" s="66"/>
      <c r="E63" s="61"/>
      <c r="F63" s="61"/>
      <c r="G63" s="61">
        <f>+G64+G65</f>
        <v>0</v>
      </c>
      <c r="H63" s="61">
        <f>+H64+H65</f>
        <v>0</v>
      </c>
      <c r="J63" s="68"/>
    </row>
    <row r="64" spans="1:13" s="34" customFormat="1" ht="21">
      <c r="A64" s="27"/>
      <c r="B64" s="43" t="s">
        <v>69</v>
      </c>
      <c r="C64" s="57"/>
      <c r="D64" s="38"/>
      <c r="E64" s="33"/>
      <c r="F64" s="37"/>
      <c r="G64" s="69"/>
      <c r="H64" s="69"/>
      <c r="J64" s="37"/>
    </row>
    <row r="65" spans="1:10" s="34" customFormat="1" ht="21">
      <c r="A65" s="27"/>
      <c r="B65" s="43" t="s">
        <v>70</v>
      </c>
      <c r="C65" s="36">
        <f>+'[1]Resumen '!H144</f>
        <v>150300000</v>
      </c>
      <c r="D65" s="38"/>
      <c r="E65" s="33"/>
      <c r="F65" s="37"/>
      <c r="G65" s="69">
        <v>0</v>
      </c>
      <c r="H65" s="69">
        <v>0</v>
      </c>
      <c r="J65" s="37"/>
    </row>
    <row r="66" spans="1:10" s="34" customFormat="1" ht="21">
      <c r="A66" s="27"/>
      <c r="B66" s="43" t="s">
        <v>71</v>
      </c>
      <c r="C66" s="57">
        <v>0</v>
      </c>
      <c r="D66" s="38"/>
      <c r="E66" s="33"/>
      <c r="F66" s="37"/>
      <c r="G66" s="37"/>
      <c r="H66" s="37"/>
      <c r="J66" s="37"/>
    </row>
    <row r="67" spans="1:10" s="34" customFormat="1" ht="21">
      <c r="A67" s="27"/>
      <c r="B67" s="43" t="s">
        <v>72</v>
      </c>
      <c r="C67" s="57"/>
      <c r="D67" s="38"/>
      <c r="E67" s="33"/>
      <c r="F67" s="37"/>
      <c r="G67" s="37"/>
      <c r="H67" s="37"/>
      <c r="J67" s="37"/>
    </row>
    <row r="68" spans="1:10" s="26" customFormat="1" ht="21.75">
      <c r="A68" s="19"/>
      <c r="B68" s="40" t="s">
        <v>73</v>
      </c>
      <c r="C68" s="41">
        <f>+C69+C70</f>
        <v>0</v>
      </c>
      <c r="D68" s="53"/>
      <c r="E68" s="61"/>
      <c r="F68" s="61"/>
      <c r="G68" s="61"/>
      <c r="H68" s="61"/>
      <c r="J68" s="25"/>
    </row>
    <row r="69" spans="1:10" s="34" customFormat="1" ht="21">
      <c r="A69" s="27"/>
      <c r="B69" s="43" t="s">
        <v>74</v>
      </c>
      <c r="C69" s="57">
        <v>0</v>
      </c>
      <c r="D69" s="38"/>
      <c r="E69" s="33"/>
      <c r="F69" s="37"/>
      <c r="G69" s="37"/>
      <c r="H69" s="37"/>
      <c r="J69" s="37"/>
    </row>
    <row r="70" spans="1:10" s="34" customFormat="1" ht="21">
      <c r="A70" s="27"/>
      <c r="B70" s="43" t="s">
        <v>75</v>
      </c>
      <c r="C70" s="57">
        <v>0</v>
      </c>
      <c r="D70" s="38"/>
      <c r="E70" s="33"/>
      <c r="F70" s="37"/>
      <c r="G70" s="37"/>
      <c r="H70" s="37"/>
      <c r="J70" s="37"/>
    </row>
    <row r="71" spans="1:10" s="26" customFormat="1" ht="21.75">
      <c r="A71" s="19"/>
      <c r="B71" s="40" t="s">
        <v>76</v>
      </c>
      <c r="C71" s="41">
        <f>+C74</f>
        <v>0</v>
      </c>
      <c r="D71" s="53"/>
      <c r="E71" s="61"/>
      <c r="F71" s="61"/>
      <c r="G71" s="61"/>
      <c r="H71" s="61"/>
      <c r="J71" s="25"/>
    </row>
    <row r="72" spans="1:10" s="34" customFormat="1" ht="21">
      <c r="A72" s="27"/>
      <c r="B72" s="43" t="s">
        <v>77</v>
      </c>
      <c r="C72" s="57"/>
      <c r="D72" s="38"/>
      <c r="E72" s="33"/>
      <c r="F72" s="37"/>
      <c r="G72" s="37"/>
      <c r="H72" s="37"/>
      <c r="J72" s="37"/>
    </row>
    <row r="73" spans="1:10" s="34" customFormat="1" ht="21">
      <c r="A73" s="27"/>
      <c r="B73" s="43" t="s">
        <v>78</v>
      </c>
      <c r="C73" s="57">
        <v>0</v>
      </c>
      <c r="D73" s="38"/>
      <c r="E73" s="33"/>
      <c r="F73" s="37"/>
      <c r="G73" s="37"/>
      <c r="H73" s="37"/>
      <c r="J73" s="37"/>
    </row>
    <row r="74" spans="1:10" s="34" customFormat="1" ht="21">
      <c r="A74" s="27"/>
      <c r="B74" s="43" t="s">
        <v>79</v>
      </c>
      <c r="C74" s="57">
        <v>0</v>
      </c>
      <c r="D74" s="38"/>
      <c r="E74" s="33"/>
      <c r="F74" s="37"/>
      <c r="G74" s="37"/>
      <c r="H74" s="37"/>
      <c r="J74" s="37"/>
    </row>
    <row r="75" spans="1:10" s="26" customFormat="1" ht="21">
      <c r="A75" s="19"/>
      <c r="B75" s="40" t="s">
        <v>80</v>
      </c>
      <c r="C75" s="41">
        <f>+C76+C77+C78+C79+C80+C81+C82+C83</f>
        <v>0</v>
      </c>
      <c r="D75" s="53"/>
      <c r="J75" s="25"/>
    </row>
    <row r="76" spans="1:10" s="72" customFormat="1" ht="21.75">
      <c r="A76" s="27"/>
      <c r="B76" s="70" t="s">
        <v>81</v>
      </c>
      <c r="C76" s="57"/>
      <c r="D76" s="38"/>
      <c r="E76" s="61">
        <f>+E77</f>
        <v>94283371.310000002</v>
      </c>
      <c r="F76" s="61">
        <f>+F77</f>
        <v>41771860.549999997</v>
      </c>
      <c r="G76" s="61">
        <f>+G77</f>
        <v>40970817.200000003</v>
      </c>
      <c r="H76" s="61">
        <f>+H77</f>
        <v>109885975.75</v>
      </c>
      <c r="I76" s="24"/>
      <c r="J76" s="71"/>
    </row>
    <row r="77" spans="1:10" s="34" customFormat="1" ht="21">
      <c r="A77" s="27"/>
      <c r="B77" s="43" t="s">
        <v>82</v>
      </c>
      <c r="C77" s="57"/>
      <c r="D77" s="38"/>
      <c r="E77" s="33">
        <v>94283371.310000002</v>
      </c>
      <c r="F77" s="33">
        <v>41771860.549999997</v>
      </c>
      <c r="G77" s="33">
        <v>40970817.200000003</v>
      </c>
      <c r="H77" s="33">
        <v>109885975.75</v>
      </c>
      <c r="J77" s="37"/>
    </row>
    <row r="78" spans="1:10" s="34" customFormat="1">
      <c r="A78" s="27"/>
      <c r="B78" s="43" t="s">
        <v>83</v>
      </c>
      <c r="C78" s="57"/>
      <c r="D78" s="38"/>
      <c r="E78" s="73"/>
      <c r="F78" s="37"/>
      <c r="G78" s="37"/>
      <c r="H78" s="37"/>
      <c r="J78" s="37"/>
    </row>
    <row r="79" spans="1:10" s="72" customFormat="1" ht="21.75">
      <c r="A79" s="27"/>
      <c r="B79" s="40" t="s">
        <v>84</v>
      </c>
      <c r="C79" s="41"/>
      <c r="D79" s="53"/>
      <c r="E79" s="74"/>
      <c r="F79" s="74"/>
      <c r="G79" s="74">
        <f>+G80</f>
        <v>761079.97</v>
      </c>
      <c r="H79" s="74"/>
      <c r="J79" s="71"/>
    </row>
    <row r="80" spans="1:10" s="34" customFormat="1" ht="21">
      <c r="A80" s="27"/>
      <c r="B80" s="75" t="s">
        <v>85</v>
      </c>
      <c r="C80" s="76"/>
      <c r="D80" s="53"/>
      <c r="E80" s="33"/>
      <c r="F80" s="37"/>
      <c r="G80" s="33">
        <v>761079.97</v>
      </c>
      <c r="H80" s="33"/>
      <c r="J80" s="37"/>
    </row>
    <row r="81" spans="1:10" s="34" customFormat="1" ht="21">
      <c r="A81" s="27"/>
      <c r="B81" s="45" t="s">
        <v>86</v>
      </c>
      <c r="C81" s="36"/>
      <c r="D81" s="38"/>
      <c r="E81" s="33"/>
      <c r="F81" s="37"/>
      <c r="G81" s="37"/>
      <c r="H81" s="37"/>
      <c r="J81" s="37"/>
    </row>
    <row r="82" spans="1:10" s="72" customFormat="1" ht="21.75">
      <c r="A82" s="27"/>
      <c r="B82" s="75" t="s">
        <v>87</v>
      </c>
      <c r="C82" s="76"/>
      <c r="D82" s="53"/>
      <c r="E82" s="33"/>
      <c r="F82" s="71"/>
      <c r="G82" s="71"/>
      <c r="H82" s="71"/>
      <c r="J82" s="71"/>
    </row>
    <row r="83" spans="1:10" s="1" customFormat="1">
      <c r="A83" s="27"/>
      <c r="B83" s="43" t="s">
        <v>88</v>
      </c>
      <c r="C83" s="57"/>
      <c r="D83" s="38"/>
      <c r="E83" s="33"/>
      <c r="F83" s="2"/>
      <c r="G83" s="2"/>
      <c r="H83" s="2"/>
      <c r="J83" s="2"/>
    </row>
    <row r="84" spans="1:10" s="82" customFormat="1" ht="36" customHeight="1" thickBot="1">
      <c r="A84" s="77"/>
      <c r="B84" s="78" t="s">
        <v>89</v>
      </c>
      <c r="C84" s="79">
        <f>+C75+C71+C68+C63+C53+C46+C37+C27+C17+C11</f>
        <v>776283580</v>
      </c>
      <c r="D84" s="80"/>
      <c r="E84" s="81">
        <f>+E53+E27+E17+E11+E76</f>
        <v>105886431.23</v>
      </c>
      <c r="F84" s="81">
        <f>+F76+F71+F68+F63+F53+F46+F27+F17+F11</f>
        <v>51024621.149999991</v>
      </c>
      <c r="G84" s="81">
        <f>+G76+G71+G68+G63+G53+G46+G27+G17+G11+G79</f>
        <v>52513084.480000004</v>
      </c>
      <c r="H84" s="81">
        <f>+H76+H71+H68+H63+H53+H46+H27+H17+H11+H79</f>
        <v>119742172.75999999</v>
      </c>
      <c r="J84" s="83"/>
    </row>
    <row r="85" spans="1:10" s="82" customFormat="1" ht="36" customHeight="1" thickTop="1">
      <c r="A85" s="77"/>
      <c r="B85" s="84"/>
      <c r="C85" s="85"/>
      <c r="D85" s="86"/>
      <c r="E85" s="87"/>
      <c r="F85" s="83"/>
      <c r="G85" s="83"/>
      <c r="H85" s="83"/>
      <c r="J85" s="83"/>
    </row>
    <row r="86" spans="1:10" s="92" customFormat="1" ht="21" thickBot="1">
      <c r="A86" s="44"/>
      <c r="B86" s="88"/>
      <c r="C86" s="89"/>
      <c r="D86" s="90"/>
      <c r="E86" s="32"/>
      <c r="F86" s="91"/>
      <c r="G86" s="91"/>
      <c r="H86" s="91"/>
      <c r="J86" s="91"/>
    </row>
    <row r="87" spans="1:10" s="92" customFormat="1" ht="20.100000000000001" customHeight="1">
      <c r="A87" s="44"/>
      <c r="B87" s="117" t="s">
        <v>90</v>
      </c>
      <c r="C87" s="118"/>
      <c r="D87" s="93"/>
      <c r="E87" s="32"/>
      <c r="F87" s="91"/>
      <c r="G87" s="91"/>
      <c r="H87" s="91"/>
      <c r="J87" s="91"/>
    </row>
    <row r="88" spans="1:10" s="92" customFormat="1" ht="20.100000000000001" customHeight="1">
      <c r="A88" s="44"/>
      <c r="B88" s="119" t="s">
        <v>91</v>
      </c>
      <c r="C88" s="120"/>
      <c r="D88" s="94"/>
      <c r="E88" s="32"/>
      <c r="F88" s="91"/>
      <c r="G88" s="91"/>
      <c r="H88" s="91"/>
      <c r="J88" s="91"/>
    </row>
    <row r="89" spans="1:10" s="92" customFormat="1" ht="20.100000000000001" customHeight="1">
      <c r="A89" s="44"/>
      <c r="B89" s="121" t="s">
        <v>92</v>
      </c>
      <c r="C89" s="122"/>
      <c r="D89" s="94"/>
      <c r="E89" s="32"/>
      <c r="F89" s="91"/>
      <c r="G89" s="91"/>
      <c r="H89" s="91"/>
      <c r="J89" s="91"/>
    </row>
    <row r="90" spans="1:10" s="92" customFormat="1" ht="20.100000000000001" customHeight="1" thickBot="1">
      <c r="A90" s="44"/>
      <c r="B90" s="123" t="s">
        <v>93</v>
      </c>
      <c r="C90" s="124"/>
      <c r="D90" s="95"/>
      <c r="E90" s="32"/>
      <c r="F90" s="91"/>
      <c r="G90" s="91"/>
      <c r="H90" s="91"/>
      <c r="J90" s="91"/>
    </row>
    <row r="91" spans="1:10" s="92" customFormat="1" ht="20.100000000000001" customHeight="1">
      <c r="A91" s="44"/>
      <c r="B91" s="96"/>
      <c r="C91" s="96"/>
      <c r="D91" s="90"/>
      <c r="E91" s="32"/>
      <c r="F91" s="91"/>
      <c r="G91" s="91"/>
      <c r="H91" s="91"/>
      <c r="J91" s="91"/>
    </row>
    <row r="92" spans="1:10" s="92" customFormat="1">
      <c r="A92" s="44"/>
      <c r="B92" s="88"/>
      <c r="C92" s="89"/>
      <c r="D92" s="90"/>
      <c r="E92" s="32"/>
      <c r="F92" s="91"/>
      <c r="G92" s="91"/>
      <c r="H92" s="91"/>
      <c r="J92" s="91"/>
    </row>
    <row r="93" spans="1:10" s="92" customFormat="1" ht="18">
      <c r="A93" s="97" t="s">
        <v>94</v>
      </c>
      <c r="B93" s="98"/>
      <c r="E93" s="99"/>
      <c r="F93" s="100"/>
      <c r="G93" s="100"/>
      <c r="H93" s="100"/>
      <c r="J93" s="91"/>
    </row>
    <row r="94" spans="1:10" s="103" customFormat="1" ht="20.100000000000001" customHeight="1">
      <c r="A94" s="101" t="s">
        <v>95</v>
      </c>
      <c r="B94" s="102" t="s">
        <v>96</v>
      </c>
      <c r="E94" s="125" t="s">
        <v>97</v>
      </c>
      <c r="F94" s="125"/>
      <c r="G94" s="125"/>
      <c r="H94" s="125"/>
      <c r="J94" s="104"/>
    </row>
    <row r="95" spans="1:10" s="107" customFormat="1" ht="21">
      <c r="A95" s="105"/>
      <c r="B95" s="106" t="s">
        <v>98</v>
      </c>
      <c r="E95" s="126" t="s">
        <v>99</v>
      </c>
      <c r="F95" s="126"/>
      <c r="G95" s="126"/>
      <c r="H95" s="126"/>
      <c r="J95" s="108"/>
    </row>
    <row r="96" spans="1:10" s="92" customFormat="1" ht="20.100000000000001" customHeight="1">
      <c r="A96" s="114" t="s">
        <v>94</v>
      </c>
      <c r="B96" s="114"/>
      <c r="C96" s="114"/>
      <c r="D96" s="114"/>
      <c r="E96" s="114"/>
      <c r="F96" s="91"/>
      <c r="G96" s="91"/>
      <c r="H96" s="91"/>
      <c r="J96" s="91"/>
    </row>
    <row r="97" spans="1:10" s="111" customFormat="1" ht="20.100000000000001" customHeight="1">
      <c r="A97" s="109"/>
      <c r="B97" s="115" t="s">
        <v>100</v>
      </c>
      <c r="C97" s="115"/>
      <c r="D97" s="115"/>
      <c r="E97" s="115"/>
      <c r="F97" s="110"/>
      <c r="G97" s="110"/>
      <c r="H97" s="110"/>
      <c r="J97" s="110"/>
    </row>
    <row r="98" spans="1:10" s="111" customFormat="1" ht="20.100000000000001" customHeight="1">
      <c r="A98" s="116" t="s">
        <v>101</v>
      </c>
      <c r="B98" s="116"/>
      <c r="C98" s="116"/>
      <c r="D98" s="116"/>
      <c r="E98" s="116"/>
      <c r="F98" s="110"/>
      <c r="G98" s="110"/>
      <c r="H98" s="110"/>
      <c r="J98" s="110"/>
    </row>
  </sheetData>
  <mergeCells count="23">
    <mergeCell ref="A6:H6"/>
    <mergeCell ref="A1:H1"/>
    <mergeCell ref="A2:H2"/>
    <mergeCell ref="A3:H3"/>
    <mergeCell ref="A4:H4"/>
    <mergeCell ref="A5:H5"/>
    <mergeCell ref="B7:H7"/>
    <mergeCell ref="B8:B9"/>
    <mergeCell ref="C8:C9"/>
    <mergeCell ref="D8:D9"/>
    <mergeCell ref="E8:E9"/>
    <mergeCell ref="F8:F9"/>
    <mergeCell ref="G8:G9"/>
    <mergeCell ref="H8:H9"/>
    <mergeCell ref="A96:E96"/>
    <mergeCell ref="B97:E97"/>
    <mergeCell ref="A98:E98"/>
    <mergeCell ref="B87:C87"/>
    <mergeCell ref="B88:C88"/>
    <mergeCell ref="B89:C89"/>
    <mergeCell ref="B90:C90"/>
    <mergeCell ref="E94:H94"/>
    <mergeCell ref="E95:H95"/>
  </mergeCells>
  <printOptions horizontalCentered="1"/>
  <pageMargins left="3.937007874015748E-2" right="3.937007874015748E-2" top="0.39370078740157483" bottom="0.39370078740157483" header="0.31496062992125984" footer="0.31496062992125984"/>
  <pageSetup scale="51" fitToHeight="3" orientation="landscape" r:id="rId1"/>
  <headerFooter>
    <oddFooter>&amp;R&amp;P</oddFooter>
  </headerFooter>
  <rowBreaks count="3" manualBreakCount="3">
    <brk id="38" max="7" man="1"/>
    <brk id="65" max="7" man="1"/>
    <brk id="9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</vt:lpstr>
      <vt:lpstr>'EJECUCION PRESUPUESTARIA'!Área_de_impresión</vt:lpstr>
      <vt:lpstr>'EJECUCION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Marielis Tineo</cp:lastModifiedBy>
  <dcterms:created xsi:type="dcterms:W3CDTF">2024-05-27T15:21:40Z</dcterms:created>
  <dcterms:modified xsi:type="dcterms:W3CDTF">2024-05-27T15:56:23Z</dcterms:modified>
</cp:coreProperties>
</file>