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Z:\Presupuesto\Confidencial\AÑO FISCAL 2024\TRANSPARENCIA\"/>
    </mc:Choice>
  </mc:AlternateContent>
  <xr:revisionPtr revIDLastSave="0" documentId="13_ncr:1_{8604C7AE-617A-4320-8D0F-B8B7E787BED3}" xr6:coauthVersionLast="47" xr6:coauthVersionMax="47" xr10:uidLastSave="{00000000-0000-0000-0000-000000000000}"/>
  <bookViews>
    <workbookView xWindow="-28920" yWindow="-120" windowWidth="29040" windowHeight="15720" xr2:uid="{CAC3ECA3-C72E-47A0-90DF-0D3686C2DE78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PRESUPUESTARIA'!$B$10:$D$84</definedName>
    <definedName name="_xlnm.Print_Area" localSheetId="0">'EJECUCION PRESUPUESTARIA'!$A$1:$K$103</definedName>
    <definedName name="_xlnm.Print_Titles" localSheetId="0">'EJECUCION PRESUPUESTARIA'!$1:$10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K11" i="1"/>
  <c r="K17" i="1"/>
  <c r="K76" i="1"/>
  <c r="K63" i="1"/>
  <c r="K53" i="1"/>
  <c r="K27" i="1"/>
  <c r="J76" i="1"/>
  <c r="J63" i="1"/>
  <c r="J53" i="1"/>
  <c r="J27" i="1"/>
  <c r="J17" i="1"/>
  <c r="J11" i="1"/>
  <c r="I27" i="1"/>
  <c r="I17" i="1"/>
  <c r="I53" i="1"/>
  <c r="K84" i="1" l="1"/>
  <c r="J84" i="1"/>
  <c r="I76" i="1"/>
  <c r="I63" i="1"/>
  <c r="I11" i="1"/>
  <c r="H76" i="1"/>
  <c r="H17" i="1"/>
  <c r="H27" i="1"/>
  <c r="H11" i="1"/>
  <c r="H63" i="1"/>
  <c r="H53" i="1"/>
  <c r="G79" i="1"/>
  <c r="G27" i="1"/>
  <c r="G17" i="1"/>
  <c r="G11" i="1"/>
  <c r="G63" i="1"/>
  <c r="I84" i="1" l="1"/>
  <c r="H84" i="1"/>
  <c r="G76" i="1"/>
  <c r="G53" i="1"/>
  <c r="F11" i="1"/>
  <c r="F76" i="1"/>
  <c r="F53" i="1"/>
  <c r="F27" i="1"/>
  <c r="F17" i="1"/>
  <c r="E76" i="1"/>
  <c r="E17" i="1"/>
  <c r="E27" i="1"/>
  <c r="E53" i="1"/>
  <c r="E11" i="1"/>
  <c r="L11" i="1" s="1"/>
  <c r="L17" i="1" l="1"/>
  <c r="L27" i="1"/>
  <c r="G84" i="1"/>
  <c r="F84" i="1"/>
  <c r="E84" i="1"/>
  <c r="C16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6" i="1"/>
  <c r="C38" i="1"/>
  <c r="C37" i="1" s="1"/>
  <c r="C46" i="1"/>
  <c r="C54" i="1"/>
  <c r="C55" i="1"/>
  <c r="C56" i="1"/>
  <c r="C58" i="1"/>
  <c r="C59" i="1"/>
  <c r="C65" i="1"/>
  <c r="C63" i="1" s="1"/>
  <c r="C68" i="1"/>
  <c r="C71" i="1"/>
  <c r="C75" i="1"/>
  <c r="C53" i="1" l="1"/>
  <c r="C17" i="1"/>
  <c r="C27" i="1"/>
  <c r="C11" i="1"/>
  <c r="C84" i="1" l="1"/>
</calcChain>
</file>

<file path=xl/sharedStrings.xml><?xml version="1.0" encoding="utf-8"?>
<sst xmlns="http://schemas.openxmlformats.org/spreadsheetml/2006/main" count="106" uniqueCount="106">
  <si>
    <t>Director General</t>
  </si>
  <si>
    <t>Oliver Nazario Brugal</t>
  </si>
  <si>
    <t xml:space="preserve">    Máximo  Antonio Herrera Salvador</t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</si>
  <si>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</si>
  <si>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</si>
  <si>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</si>
  <si>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</si>
  <si>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</si>
  <si>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</si>
  <si>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</si>
  <si>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</si>
  <si>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</si>
  <si>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</si>
  <si>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</si>
  <si>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</si>
  <si>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</si>
  <si>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</si>
  <si>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</si>
  <si>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</si>
  <si>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</si>
  <si>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</si>
  <si>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</si>
  <si>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</si>
  <si>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</si>
  <si>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</si>
  <si>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</si>
  <si>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</si>
  <si>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</si>
  <si>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</si>
  <si>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</si>
  <si>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</si>
  <si>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</si>
  <si>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</si>
  <si>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</si>
  <si>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</si>
  <si>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</si>
  <si>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</si>
  <si>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</si>
  <si>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</si>
  <si>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</si>
  <si>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</si>
  <si>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</si>
  <si>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</si>
  <si>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</si>
  <si>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</si>
  <si>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</si>
  <si>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</si>
  <si>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</si>
  <si>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</si>
  <si>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</si>
  <si>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</si>
  <si>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</si>
  <si>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</si>
  <si>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</si>
  <si>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</si>
  <si>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</si>
  <si>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</si>
  <si>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</si>
  <si>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</si>
  <si>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</si>
  <si>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</si>
  <si>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</si>
  <si>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</si>
  <si>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</si>
  <si>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</si>
  <si>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</si>
  <si>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</si>
  <si>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</si>
  <si>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</si>
  <si>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</si>
  <si>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</si>
  <si>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</si>
  <si>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</si>
  <si>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</si>
  <si>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</si>
  <si>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</si>
  <si>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</si>
  <si>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RD$</t>
  </si>
  <si>
    <t>2 - GASTOS</t>
  </si>
  <si>
    <t>PRESUPUESTO
 MODIFICADO</t>
  </si>
  <si>
    <t>PRESUPUESTO
 APROBADO</t>
  </si>
  <si>
    <t>DENOMINACIÓN</t>
  </si>
  <si>
    <t xml:space="preserve">  Institución-6109-01-0001  </t>
  </si>
  <si>
    <t>VALORES EN RD$</t>
  </si>
  <si>
    <t>CORAAPPLATA</t>
  </si>
  <si>
    <t xml:space="preserve">CORPORACIÓN DE ACUEDUCTOS Y ALCANTARILLADOS DE PUERTO PLATA </t>
  </si>
  <si>
    <t>MINISTERIO DE SALUD PÚBLICA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</si>
  <si>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</si>
  <si>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</si>
  <si>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</si>
  <si>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</si>
  <si>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Director Administrativo y Financiero</t>
  </si>
  <si>
    <t>ENERO</t>
  </si>
  <si>
    <t>Yudelka Altagracias Almonte Cano</t>
  </si>
  <si>
    <t>Encargada de Presupuesto</t>
  </si>
  <si>
    <t>________________________________________________</t>
  </si>
  <si>
    <t>EJECUCIÓN DE GASTO Y APLICACIONES FINANCIERAS</t>
  </si>
  <si>
    <t>FEBRERO</t>
  </si>
  <si>
    <t xml:space="preserve">              Máximo Antonio Herrera Salvador</t>
  </si>
  <si>
    <t>MARZO</t>
  </si>
  <si>
    <t>ABRIL</t>
  </si>
  <si>
    <t>MAYO</t>
  </si>
  <si>
    <t>Año 2024</t>
  </si>
  <si>
    <t>JUNIO</t>
  </si>
  <si>
    <t>JULIO</t>
  </si>
  <si>
    <t>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</si>
</sst>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Palatino Linotype"/>
      <family val="1"/>
    </font>
    <font>
      <sz val="14"/>
      <color theme="1"/>
      <name val="Palatino Linotype"/>
      <family val="1"/>
    </font>
    <font>
      <b/>
      <sz val="12"/>
      <color theme="1"/>
      <name val="Arial"/>
      <family val="2"/>
    </font>
    <font>
      <sz val="12"/>
      <color theme="1"/>
      <name val="Palatino Linotype"/>
      <family val="1"/>
    </font>
    <font>
      <sz val="14"/>
      <name val="Palatino Linotype"/>
      <family val="1"/>
    </font>
    <font>
      <sz val="14"/>
      <name val="Arial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Palatino Linotype"/>
      <family val="1"/>
    </font>
    <font>
      <b/>
      <sz val="16"/>
      <color theme="1"/>
      <name val="Arial"/>
      <family val="2"/>
    </font>
    <font>
      <b/>
      <sz val="28"/>
      <color theme="1"/>
      <name val="Palatino Linotype"/>
      <family val="1"/>
    </font>
    <font>
      <b/>
      <sz val="16"/>
      <color rgb="FF203862"/>
      <name val="Palatino Linotype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Palatino Linotype"/>
      <family val="1"/>
    </font>
    <font>
      <sz val="16"/>
      <color theme="1"/>
      <name val="Aptos Display"/>
      <family val="2"/>
      <scheme val="major"/>
    </font>
    <font>
      <sz val="16"/>
      <color theme="1"/>
      <name val="Calibri CUERPO"/>
    </font>
    <font>
      <sz val="16"/>
      <name val="Calibri CUERPO"/>
    </font>
    <font>
      <b/>
      <sz val="16"/>
      <name val="Calibri CUERPO"/>
    </font>
    <font>
      <b/>
      <sz val="14"/>
      <name val="Calibri CUERPO"/>
    </font>
    <font>
      <b/>
      <sz val="13"/>
      <color theme="1"/>
      <name val="Calibri CUERPO"/>
    </font>
    <font>
      <sz val="12"/>
      <name val="Calibri CUERPO"/>
    </font>
    <font>
      <sz val="13"/>
      <color theme="1"/>
      <name val="Calibri CUERPO"/>
    </font>
    <font>
      <sz val="12"/>
      <color theme="1"/>
      <name val="Calibri CUERPO"/>
    </font>
    <font>
      <b/>
      <sz val="12"/>
      <color theme="1"/>
      <name val="Calibri CUERPO"/>
    </font>
    <font>
      <sz val="8"/>
      <name val="Calibri CUERPO"/>
    </font>
    <font>
      <b/>
      <sz val="16"/>
      <name val="Colibri CUERPO"/>
    </font>
    <font>
      <b/>
      <sz val="12"/>
      <color theme="1"/>
      <name val="Colibri CUERPO"/>
    </font>
    <font>
      <sz val="12"/>
      <color theme="1"/>
      <name val="Colibri CUERPO"/>
    </font>
    <font>
      <sz val="8"/>
      <name val="Colibri CUERPO"/>
    </font>
    <font>
      <b/>
      <sz val="14"/>
      <color theme="1"/>
      <name val="Colibri CUERPO"/>
    </font>
    <font>
      <sz val="20"/>
      <color theme="1"/>
      <name val="Arial"/>
      <family val="2"/>
    </font>
    <font>
      <b/>
      <sz val="20"/>
      <color theme="1"/>
      <name val="Co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 CUERPO"/>
    </font>
    <font>
      <sz val="16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20"/>
      <color theme="1"/>
      <name val="Palatino Linotype"/>
      <family val="1"/>
    </font>
    <font>
      <b/>
      <sz val="16"/>
      <name val="Arial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/>
  </cellStyleXfs>
  <cellXfs count="132">
    <xf numFmtId="0" fontId="0" fillId="0" borderId="0" xfId="0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7" fillId="4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43" fontId="22" fillId="0" borderId="0" xfId="1" applyFont="1"/>
    <xf numFmtId="43" fontId="28" fillId="4" borderId="0" xfId="1" applyFont="1" applyFill="1" applyBorder="1" applyAlignment="1">
      <alignment horizontal="center" vertical="center"/>
    </xf>
    <xf numFmtId="43" fontId="23" fillId="4" borderId="0" xfId="1" applyFont="1" applyFill="1"/>
    <xf numFmtId="43" fontId="28" fillId="4" borderId="0" xfId="1" applyFont="1" applyFill="1" applyAlignment="1">
      <alignment horizontal="center" vertical="center"/>
    </xf>
    <xf numFmtId="43" fontId="22" fillId="4" borderId="0" xfId="1" applyFont="1" applyFill="1"/>
    <xf numFmtId="43" fontId="28" fillId="0" borderId="0" xfId="0" applyNumberFormat="1" applyFont="1"/>
    <xf numFmtId="43" fontId="28" fillId="4" borderId="0" xfId="1" applyFont="1" applyFill="1" applyAlignment="1">
      <alignment horizontal="right" vertical="center"/>
    </xf>
    <xf numFmtId="43" fontId="28" fillId="0" borderId="0" xfId="1" applyFont="1" applyAlignment="1">
      <alignment horizontal="center" vertical="center"/>
    </xf>
    <xf numFmtId="43" fontId="28" fillId="4" borderId="0" xfId="1" applyFont="1" applyFill="1" applyAlignment="1">
      <alignment horizontal="center" vertical="top"/>
    </xf>
    <xf numFmtId="43" fontId="22" fillId="0" borderId="0" xfId="1" applyFont="1" applyAlignment="1">
      <alignment horizontal="center" vertical="center"/>
    </xf>
    <xf numFmtId="43" fontId="26" fillId="4" borderId="0" xfId="3" applyNumberFormat="1" applyFont="1" applyFill="1" applyAlignment="1">
      <alignment horizontal="center" vertical="center"/>
    </xf>
    <xf numFmtId="0" fontId="31" fillId="5" borderId="0" xfId="0" applyFont="1" applyFill="1" applyAlignment="1">
      <alignment horizontal="left" vertical="top"/>
    </xf>
    <xf numFmtId="43" fontId="29" fillId="4" borderId="0" xfId="1" applyFont="1" applyFill="1" applyBorder="1" applyAlignment="1">
      <alignment vertical="top"/>
    </xf>
    <xf numFmtId="43" fontId="30" fillId="4" borderId="4" xfId="2" applyNumberFormat="1" applyFont="1" applyFill="1" applyBorder="1" applyAlignment="1">
      <alignment horizontal="right"/>
    </xf>
    <xf numFmtId="43" fontId="29" fillId="4" borderId="0" xfId="1" applyFont="1" applyFill="1" applyAlignment="1">
      <alignment vertical="top"/>
    </xf>
    <xf numFmtId="43" fontId="28" fillId="0" borderId="0" xfId="1" applyFont="1"/>
    <xf numFmtId="0" fontId="34" fillId="4" borderId="0" xfId="0" applyFont="1" applyFill="1" applyAlignment="1">
      <alignment horizontal="left" vertical="center"/>
    </xf>
    <xf numFmtId="0" fontId="34" fillId="4" borderId="0" xfId="0" applyFont="1" applyFill="1" applyAlignment="1">
      <alignment horizontal="left" vertical="center" indent="2"/>
    </xf>
    <xf numFmtId="0" fontId="34" fillId="0" borderId="0" xfId="0" applyFont="1" applyAlignment="1">
      <alignment horizontal="left" indent="2"/>
    </xf>
    <xf numFmtId="0" fontId="34" fillId="4" borderId="0" xfId="0" applyFont="1" applyFill="1" applyAlignment="1">
      <alignment horizontal="left" indent="2"/>
    </xf>
    <xf numFmtId="0" fontId="34" fillId="0" borderId="0" xfId="0" applyFont="1" applyAlignment="1">
      <alignment horizontal="left" wrapText="1" indent="2"/>
    </xf>
    <xf numFmtId="0" fontId="33" fillId="0" borderId="0" xfId="0" applyFont="1" applyAlignment="1">
      <alignment horizontal="left" indent="1"/>
    </xf>
    <xf numFmtId="43" fontId="33" fillId="4" borderId="3" xfId="3" applyNumberFormat="1" applyFont="1" applyFill="1" applyBorder="1" applyAlignment="1">
      <alignment horizontal="left" vertical="center"/>
    </xf>
    <xf numFmtId="0" fontId="35" fillId="5" borderId="0" xfId="0" applyFont="1" applyFill="1" applyAlignment="1">
      <alignment horizontal="left" vertical="top"/>
    </xf>
    <xf numFmtId="0" fontId="36" fillId="4" borderId="0" xfId="0" applyFont="1" applyFill="1"/>
    <xf numFmtId="0" fontId="34" fillId="0" borderId="0" xfId="0" applyFont="1"/>
    <xf numFmtId="43" fontId="24" fillId="6" borderId="0" xfId="1" applyFont="1" applyFill="1"/>
    <xf numFmtId="0" fontId="27" fillId="4" borderId="0" xfId="0" applyFont="1" applyFill="1" applyAlignment="1">
      <alignment vertical="top"/>
    </xf>
    <xf numFmtId="43" fontId="29" fillId="4" borderId="0" xfId="1" applyFont="1" applyFill="1" applyBorder="1" applyAlignment="1">
      <alignment horizontal="left" vertical="top"/>
    </xf>
    <xf numFmtId="43" fontId="30" fillId="4" borderId="0" xfId="1" applyFont="1" applyFill="1" applyAlignment="1">
      <alignment vertical="top"/>
    </xf>
    <xf numFmtId="43" fontId="30" fillId="4" borderId="0" xfId="3" applyNumberFormat="1" applyFont="1" applyFill="1" applyAlignment="1">
      <alignment vertical="top"/>
    </xf>
    <xf numFmtId="0" fontId="27" fillId="4" borderId="0" xfId="4" applyFont="1" applyFill="1" applyAlignment="1">
      <alignment vertical="top" wrapText="1"/>
    </xf>
    <xf numFmtId="0" fontId="27" fillId="4" borderId="0" xfId="4" applyFont="1" applyFill="1" applyAlignment="1">
      <alignment horizontal="left" vertical="top"/>
    </xf>
    <xf numFmtId="0" fontId="27" fillId="4" borderId="0" xfId="4" applyFont="1" applyFill="1" applyAlignment="1">
      <alignment vertical="top"/>
    </xf>
    <xf numFmtId="0" fontId="27" fillId="4" borderId="0" xfId="0" applyFont="1" applyFill="1" applyAlignment="1">
      <alignment vertical="top" wrapText="1"/>
    </xf>
    <xf numFmtId="43" fontId="29" fillId="4" borderId="6" xfId="1" applyFont="1" applyFill="1" applyBorder="1"/>
    <xf numFmtId="43" fontId="29" fillId="4" borderId="9" xfId="1" applyFont="1" applyFill="1" applyBorder="1" applyAlignment="1">
      <alignment vertical="top"/>
    </xf>
    <xf numFmtId="43" fontId="23" fillId="6" borderId="0" xfId="1" applyFont="1" applyFill="1"/>
    <xf numFmtId="43" fontId="23" fillId="6" borderId="0" xfId="1" applyFont="1" applyFill="1" applyAlignment="1">
      <alignment vertical="top"/>
    </xf>
    <xf numFmtId="0" fontId="37" fillId="4" borderId="0" xfId="2" applyFont="1" applyFill="1"/>
    <xf numFmtId="43" fontId="38" fillId="4" borderId="2" xfId="2" applyNumberFormat="1" applyFont="1" applyFill="1" applyBorder="1" applyAlignment="1">
      <alignment horizontal="left" vertical="center"/>
    </xf>
    <xf numFmtId="43" fontId="39" fillId="4" borderId="1" xfId="2" applyNumberFormat="1" applyFont="1" applyFill="1" applyBorder="1" applyAlignment="1">
      <alignment horizontal="right" vertical="center"/>
    </xf>
    <xf numFmtId="43" fontId="39" fillId="4" borderId="10" xfId="2" applyNumberFormat="1" applyFont="1" applyFill="1" applyBorder="1" applyAlignment="1">
      <alignment horizontal="right" vertical="top"/>
    </xf>
    <xf numFmtId="0" fontId="40" fillId="4" borderId="0" xfId="2" applyFont="1" applyFill="1"/>
    <xf numFmtId="0" fontId="41" fillId="4" borderId="0" xfId="0" applyFont="1" applyFill="1" applyAlignment="1">
      <alignment vertical="center"/>
    </xf>
    <xf numFmtId="0" fontId="32" fillId="4" borderId="18" xfId="0" applyFont="1" applyFill="1" applyBorder="1" applyAlignment="1">
      <alignment horizontal="left" vertical="center"/>
    </xf>
    <xf numFmtId="43" fontId="24" fillId="4" borderId="18" xfId="1" applyFont="1" applyFill="1" applyBorder="1" applyAlignment="1">
      <alignment horizontal="center" vertical="center"/>
    </xf>
    <xf numFmtId="43" fontId="24" fillId="4" borderId="18" xfId="1" applyFont="1" applyFill="1" applyBorder="1" applyAlignment="1">
      <alignment vertical="center"/>
    </xf>
    <xf numFmtId="43" fontId="21" fillId="4" borderId="18" xfId="1" applyFont="1" applyFill="1" applyBorder="1" applyAlignment="1">
      <alignment horizontal="center" vertical="center"/>
    </xf>
    <xf numFmtId="0" fontId="20" fillId="4" borderId="0" xfId="0" applyFont="1" applyFill="1" applyAlignment="1">
      <alignment vertical="center"/>
    </xf>
    <xf numFmtId="43" fontId="33" fillId="6" borderId="0" xfId="3" applyNumberFormat="1" applyFont="1" applyFill="1" applyBorder="1" applyAlignment="1">
      <alignment horizontal="left" vertical="center"/>
    </xf>
    <xf numFmtId="43" fontId="26" fillId="6" borderId="0" xfId="3" applyNumberFormat="1" applyFont="1" applyFill="1" applyBorder="1" applyAlignment="1">
      <alignment horizontal="center" vertical="center"/>
    </xf>
    <xf numFmtId="43" fontId="33" fillId="6" borderId="3" xfId="3" applyNumberFormat="1" applyFont="1" applyFill="1" applyBorder="1" applyAlignment="1">
      <alignment horizontal="left" vertical="center"/>
    </xf>
    <xf numFmtId="43" fontId="26" fillId="6" borderId="0" xfId="3" applyNumberFormat="1" applyFont="1" applyFill="1" applyAlignment="1">
      <alignment horizontal="center" vertical="center"/>
    </xf>
    <xf numFmtId="43" fontId="33" fillId="6" borderId="3" xfId="3" applyNumberFormat="1" applyFont="1" applyFill="1" applyBorder="1" applyAlignment="1">
      <alignment horizontal="left" vertical="top"/>
    </xf>
    <xf numFmtId="43" fontId="26" fillId="6" borderId="0" xfId="3" applyNumberFormat="1" applyFont="1" applyFill="1" applyAlignment="1">
      <alignment horizontal="center" vertical="top"/>
    </xf>
    <xf numFmtId="43" fontId="22" fillId="6" borderId="0" xfId="1" applyFont="1" applyFill="1"/>
    <xf numFmtId="0" fontId="42" fillId="4" borderId="0" xfId="0" applyFont="1" applyFill="1"/>
    <xf numFmtId="0" fontId="32" fillId="5" borderId="0" xfId="0" applyFont="1" applyFill="1" applyAlignment="1">
      <alignment vertical="center"/>
    </xf>
    <xf numFmtId="0" fontId="44" fillId="4" borderId="0" xfId="0" applyFont="1" applyFill="1"/>
    <xf numFmtId="43" fontId="38" fillId="4" borderId="0" xfId="2" applyNumberFormat="1" applyFont="1" applyFill="1" applyBorder="1" applyAlignment="1">
      <alignment horizontal="left" vertical="center"/>
    </xf>
    <xf numFmtId="43" fontId="39" fillId="4" borderId="0" xfId="2" applyNumberFormat="1" applyFont="1" applyFill="1" applyBorder="1" applyAlignment="1">
      <alignment horizontal="right" vertical="center"/>
    </xf>
    <xf numFmtId="43" fontId="39" fillId="4" borderId="0" xfId="2" applyNumberFormat="1" applyFont="1" applyFill="1" applyBorder="1" applyAlignment="1">
      <alignment horizontal="right" vertical="top"/>
    </xf>
    <xf numFmtId="0" fontId="45" fillId="4" borderId="0" xfId="0" applyFont="1" applyFill="1"/>
    <xf numFmtId="0" fontId="46" fillId="4" borderId="0" xfId="0" applyFont="1" applyFill="1"/>
    <xf numFmtId="0" fontId="47" fillId="4" borderId="0" xfId="0" applyFont="1" applyFill="1"/>
    <xf numFmtId="0" fontId="47" fillId="0" borderId="0" xfId="0" applyFont="1"/>
    <xf numFmtId="43" fontId="39" fillId="4" borderId="0" xfId="1" applyFont="1" applyFill="1" applyBorder="1"/>
    <xf numFmtId="43" fontId="7" fillId="0" borderId="0" xfId="1" applyFont="1"/>
    <xf numFmtId="43" fontId="4" fillId="0" borderId="0" xfId="1" applyFont="1"/>
    <xf numFmtId="43" fontId="5" fillId="0" borderId="0" xfId="1" applyFont="1"/>
    <xf numFmtId="43" fontId="40" fillId="4" borderId="0" xfId="1" applyFont="1" applyFill="1"/>
    <xf numFmtId="43" fontId="0" fillId="4" borderId="0" xfId="1" applyFont="1" applyFill="1"/>
    <xf numFmtId="43" fontId="0" fillId="0" borderId="0" xfId="1" applyFont="1"/>
    <xf numFmtId="43" fontId="20" fillId="4" borderId="18" xfId="1" applyFont="1" applyFill="1" applyBorder="1" applyAlignment="1">
      <alignment vertical="center"/>
    </xf>
    <xf numFmtId="0" fontId="17" fillId="0" borderId="0" xfId="0" applyFont="1" applyAlignment="1">
      <alignment vertical="top" wrapText="1"/>
    </xf>
    <xf numFmtId="43" fontId="39" fillId="4" borderId="17" xfId="1" applyFont="1" applyFill="1" applyBorder="1" applyAlignment="1">
      <alignment vertical="center"/>
    </xf>
    <xf numFmtId="43" fontId="8" fillId="4" borderId="0" xfId="0" applyNumberFormat="1" applyFont="1" applyFill="1"/>
    <xf numFmtId="4" fontId="8" fillId="4" borderId="0" xfId="0" applyNumberFormat="1" applyFont="1" applyFill="1"/>
    <xf numFmtId="4" fontId="7" fillId="0" borderId="0" xfId="0" applyNumberFormat="1" applyFont="1"/>
    <xf numFmtId="4" fontId="40" fillId="4" borderId="0" xfId="2" applyNumberFormat="1" applyFont="1" applyFill="1"/>
    <xf numFmtId="43" fontId="40" fillId="4" borderId="0" xfId="2" applyNumberFormat="1" applyFont="1" applyFill="1"/>
    <xf numFmtId="43" fontId="7" fillId="0" borderId="0" xfId="0" applyNumberFormat="1" applyFont="1"/>
    <xf numFmtId="43" fontId="43" fillId="4" borderId="0" xfId="1" applyFont="1" applyFill="1" applyBorder="1" applyAlignment="1">
      <alignment vertical="center"/>
    </xf>
    <xf numFmtId="43" fontId="43" fillId="4" borderId="0" xfId="1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43" fontId="24" fillId="4" borderId="11" xfId="1" applyFont="1" applyFill="1" applyBorder="1" applyAlignment="1">
      <alignment horizontal="center" vertical="center" wrapText="1"/>
    </xf>
    <xf numFmtId="43" fontId="24" fillId="4" borderId="12" xfId="1" applyFont="1" applyFill="1" applyBorder="1" applyAlignment="1">
      <alignment horizontal="center" vertical="center"/>
    </xf>
    <xf numFmtId="0" fontId="17" fillId="0" borderId="7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32" fillId="7" borderId="13" xfId="2" applyFont="1" applyFill="1" applyBorder="1" applyAlignment="1">
      <alignment horizontal="center" vertical="center" wrapText="1"/>
    </xf>
    <xf numFmtId="0" fontId="32" fillId="7" borderId="14" xfId="2" applyFont="1" applyFill="1" applyBorder="1" applyAlignment="1">
      <alignment horizontal="center" vertical="center"/>
    </xf>
    <xf numFmtId="0" fontId="24" fillId="7" borderId="13" xfId="2" applyFont="1" applyFill="1" applyBorder="1" applyAlignment="1">
      <alignment horizontal="center" vertical="center" wrapText="1"/>
    </xf>
    <xf numFmtId="0" fontId="24" fillId="7" borderId="14" xfId="2" applyFont="1" applyFill="1" applyBorder="1" applyAlignment="1">
      <alignment horizontal="center" vertical="center"/>
    </xf>
    <xf numFmtId="0" fontId="25" fillId="7" borderId="15" xfId="2" applyFont="1" applyFill="1" applyBorder="1" applyAlignment="1">
      <alignment horizontal="center" vertical="center" wrapText="1"/>
    </xf>
    <xf numFmtId="0" fontId="25" fillId="7" borderId="16" xfId="2" applyFont="1" applyFill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5" xfId="0" applyFont="1" applyBorder="1" applyAlignment="1">
      <alignment wrapText="1"/>
    </xf>
    <xf numFmtId="0" fontId="18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11" fillId="0" borderId="0" xfId="4" applyFont="1" applyAlignment="1">
      <alignment horizontal="center" vertical="center"/>
    </xf>
    <xf numFmtId="0" fontId="50" fillId="0" borderId="0" xfId="4" applyFont="1" applyAlignment="1">
      <alignment horizontal="center" vertical="center"/>
    </xf>
    <xf numFmtId="0" fontId="47" fillId="4" borderId="0" xfId="0" applyFont="1" applyFill="1" applyAlignment="1">
      <alignment horizontal="right"/>
    </xf>
    <xf numFmtId="0" fontId="51" fillId="4" borderId="21" xfId="0" applyFont="1" applyFill="1" applyBorder="1" applyAlignment="1">
      <alignment horizont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704A68B0-98E6-4DC3-A6D7-C3A27352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4428290</xdr:colOff>
      <xdr:row>0</xdr:row>
      <xdr:rowOff>150395</xdr:rowOff>
    </xdr:from>
    <xdr:ext cx="1228496" cy="1203158"/>
    <xdr:pic>
      <xdr:nvPicPr>
        <xdr:cNvPr id="2" name="Imagen 1">
          <a:extLst>
            <a:ext uri="{FF2B5EF4-FFF2-40B4-BE49-F238E27FC236}">
              <a16:creationId xmlns:a16="http://schemas.microsoft.com/office/drawing/2014/main" id="{7A139D2D-1555-4AC9-A336-8082F339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0593" y="150395"/>
          <a:ext cx="1228496" cy="1203158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6</xdr:col>
      <xdr:colOff>1765030</xdr:colOff>
      <xdr:row>0</xdr:row>
      <xdr:rowOff>16711</xdr:rowOff>
    </xdr:from>
    <xdr:ext cx="1376549" cy="1211512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A27816D-9CDA-4714-88AB-12304006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21477" y="16711"/>
          <a:ext cx="1376549" cy="1211512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/Presupuesto/Confidencial/A&#209;O%20FISCAL%202024/PRESUPUESTO%202024/FORMULACION%202024.%20DIGITACION/PRESUPUESTO%202024/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/Presupuesto/Confidencial/A&#209;O%20FISCAL%202024/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6C59-4318-4AF2-BF7F-51C6E66D1D54}">
  <sheetPr>
    <pageSetUpPr fitToPage="1"/>
  </sheetPr>
  <dimension ref="A1:M100"/>
  <sheetViews>
    <sheetView showGridLines="0" tabSelected="1" view="pageBreakPreview" topLeftCell="C62" zoomScale="76" zoomScaleNormal="100" zoomScaleSheetLayoutView="76" workbookViewId="0">
      <selection activeCell="D67" sqref="D67"/>
    </sheetView>
  </sheetViews>
  <sheetFormatPr baseColWidth="10" defaultColWidth="11.453125" defaultRowHeight="20"/>
  <cols>
    <col min="1" max="1" width="3.453125" style="1" customWidth="1"/>
    <col min="2" max="2" width="102.453125" style="44" customWidth="1"/>
    <col min="3" max="3" width="33.1796875" style="34" customWidth="1"/>
    <col min="4" max="4" width="20.26953125" style="33" customWidth="1"/>
    <col min="5" max="5" width="29.54296875" style="19" bestFit="1" customWidth="1"/>
    <col min="6" max="7" width="27.36328125" style="92" bestFit="1" customWidth="1"/>
    <col min="8" max="8" width="29.54296875" style="92" bestFit="1" customWidth="1"/>
    <col min="9" max="11" width="27.36328125" style="92" bestFit="1" customWidth="1"/>
    <col min="12" max="12" width="23.7265625" bestFit="1" customWidth="1"/>
    <col min="13" max="13" width="17" bestFit="1" customWidth="1"/>
  </cols>
  <sheetData>
    <row r="1" spans="1:12" s="5" customFormat="1" ht="40">
      <c r="A1" s="123" t="s">
        <v>86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s="5" customFormat="1" ht="29">
      <c r="A2" s="124" t="s">
        <v>85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2" s="5" customFormat="1" ht="23.5">
      <c r="A3" s="125" t="s">
        <v>84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2" s="5" customFormat="1" ht="23.5">
      <c r="A4" s="126" t="s">
        <v>96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2" s="5" customFormat="1" ht="16" customHeight="1">
      <c r="A5" s="127" t="s">
        <v>83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2" s="5" customFormat="1" ht="21.75" customHeight="1">
      <c r="A6" s="128" t="s">
        <v>82</v>
      </c>
      <c r="B6" s="128"/>
      <c r="C6" s="128"/>
      <c r="D6" s="128"/>
      <c r="E6" s="128"/>
      <c r="F6" s="128"/>
      <c r="G6" s="128"/>
      <c r="H6" s="128"/>
      <c r="I6" s="128"/>
      <c r="J6" s="128"/>
    </row>
    <row r="7" spans="1:12" s="5" customFormat="1" ht="21.75" customHeight="1" thickBot="1">
      <c r="A7" s="129" t="s">
        <v>102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2" s="17" customFormat="1" ht="16.5" customHeight="1">
      <c r="A8" s="18"/>
      <c r="B8" s="111" t="s">
        <v>81</v>
      </c>
      <c r="C8" s="113" t="s">
        <v>80</v>
      </c>
      <c r="D8" s="115" t="s">
        <v>79</v>
      </c>
      <c r="E8" s="107" t="s">
        <v>92</v>
      </c>
      <c r="F8" s="107" t="s">
        <v>97</v>
      </c>
      <c r="G8" s="107" t="s">
        <v>99</v>
      </c>
      <c r="H8" s="107" t="s">
        <v>100</v>
      </c>
      <c r="I8" s="107" t="s">
        <v>101</v>
      </c>
      <c r="J8" s="107" t="s">
        <v>103</v>
      </c>
      <c r="K8" s="107" t="s">
        <v>104</v>
      </c>
    </row>
    <row r="9" spans="1:12" s="15" customFormat="1" ht="48.65" customHeight="1" thickBot="1">
      <c r="A9" s="16"/>
      <c r="B9" s="112"/>
      <c r="C9" s="114"/>
      <c r="D9" s="116"/>
      <c r="E9" s="108"/>
      <c r="F9" s="108"/>
      <c r="G9" s="108"/>
      <c r="H9" s="108"/>
      <c r="I9" s="108"/>
      <c r="J9" s="108"/>
      <c r="K9" s="108"/>
    </row>
    <row r="10" spans="1:12" s="68" customFormat="1" ht="23.5">
      <c r="A10" s="63"/>
      <c r="B10" s="64" t="s">
        <v>78</v>
      </c>
      <c r="C10" s="65" t="s">
        <v>77</v>
      </c>
      <c r="D10" s="66"/>
      <c r="E10" s="67"/>
      <c r="F10" s="93"/>
      <c r="G10" s="93"/>
      <c r="H10" s="93"/>
      <c r="I10" s="93"/>
      <c r="J10" s="93"/>
      <c r="K10" s="93"/>
    </row>
    <row r="11" spans="1:12" s="8" customFormat="1" ht="29.5" customHeight="1">
      <c r="A11" s="9"/>
      <c r="B11" s="69" t="s">
        <v>76</v>
      </c>
      <c r="C11" s="70">
        <f>+C12+C13+C16</f>
        <v>223065648</v>
      </c>
      <c r="D11" s="46"/>
      <c r="E11" s="45">
        <f>+E12+E13</f>
        <v>97323.47</v>
      </c>
      <c r="F11" s="45">
        <f t="shared" ref="F11:K11" si="0">+F12+F13+F16+F14</f>
        <v>426548.75</v>
      </c>
      <c r="G11" s="45">
        <f t="shared" si="0"/>
        <v>221449.31</v>
      </c>
      <c r="H11" s="45">
        <f t="shared" si="0"/>
        <v>187198.78</v>
      </c>
      <c r="I11" s="45">
        <f t="shared" si="0"/>
        <v>195213.7</v>
      </c>
      <c r="J11" s="45">
        <f t="shared" si="0"/>
        <v>247496.45</v>
      </c>
      <c r="K11" s="45">
        <f t="shared" si="0"/>
        <v>289125.51</v>
      </c>
      <c r="L11" s="96">
        <f>SUM(E11:K11)</f>
        <v>1664355.97</v>
      </c>
    </row>
    <row r="12" spans="1:12" s="7" customFormat="1" ht="20.5">
      <c r="A12" s="1"/>
      <c r="B12" s="35" t="s">
        <v>75</v>
      </c>
      <c r="C12" s="20">
        <v>194060236</v>
      </c>
      <c r="D12" s="47"/>
      <c r="E12" s="21">
        <v>54676</v>
      </c>
      <c r="F12" s="23">
        <v>193032.45</v>
      </c>
      <c r="G12" s="23">
        <v>161449.31</v>
      </c>
      <c r="H12" s="19">
        <v>101600</v>
      </c>
      <c r="I12" s="19">
        <v>31000</v>
      </c>
      <c r="J12" s="19">
        <v>98700</v>
      </c>
      <c r="K12" s="19">
        <v>144400</v>
      </c>
    </row>
    <row r="13" spans="1:12" s="7" customFormat="1" ht="20.5">
      <c r="A13" s="1"/>
      <c r="B13" s="36" t="s">
        <v>74</v>
      </c>
      <c r="C13" s="22">
        <v>1164000</v>
      </c>
      <c r="D13" s="47"/>
      <c r="E13" s="23">
        <v>42647.47</v>
      </c>
      <c r="F13" s="23">
        <v>210128.3</v>
      </c>
      <c r="G13" s="23">
        <v>60000</v>
      </c>
      <c r="H13" s="19">
        <v>56926.05</v>
      </c>
      <c r="I13" s="19">
        <v>163825.5</v>
      </c>
      <c r="J13" s="19">
        <v>148796.45000000001</v>
      </c>
      <c r="K13" s="19">
        <v>144725.51</v>
      </c>
    </row>
    <row r="14" spans="1:12" s="7" customFormat="1" ht="20.5">
      <c r="A14" s="1"/>
      <c r="B14" s="36" t="s">
        <v>73</v>
      </c>
      <c r="C14" s="22"/>
      <c r="D14" s="33"/>
      <c r="E14" s="23"/>
      <c r="F14" s="23">
        <v>23000</v>
      </c>
      <c r="G14" s="23"/>
      <c r="H14" s="19"/>
      <c r="I14" s="19"/>
      <c r="J14" s="19"/>
      <c r="K14" s="19"/>
    </row>
    <row r="15" spans="1:12" s="7" customFormat="1" ht="20.5">
      <c r="A15" s="1"/>
      <c r="B15" s="36" t="s">
        <v>72</v>
      </c>
      <c r="C15" s="24"/>
      <c r="D15" s="33"/>
      <c r="E15" s="23"/>
      <c r="F15" s="23"/>
      <c r="G15" s="23"/>
      <c r="H15" s="19"/>
      <c r="I15" s="19"/>
      <c r="J15" s="19"/>
      <c r="K15" s="19"/>
    </row>
    <row r="16" spans="1:12" s="7" customFormat="1" ht="20.5">
      <c r="A16" s="1"/>
      <c r="B16" s="36" t="s">
        <v>71</v>
      </c>
      <c r="C16" s="22">
        <f>+'[1]Resumen '!H31</f>
        <v>27841412</v>
      </c>
      <c r="D16" s="47"/>
      <c r="E16" s="23"/>
      <c r="F16" s="23">
        <v>388</v>
      </c>
      <c r="G16" s="23"/>
      <c r="H16" s="19">
        <v>28672.73</v>
      </c>
      <c r="I16" s="19">
        <v>388.2</v>
      </c>
      <c r="J16" s="19"/>
      <c r="K16" s="19"/>
    </row>
    <row r="17" spans="1:13" s="8" customFormat="1" ht="21">
      <c r="A17" s="9"/>
      <c r="B17" s="71" t="s">
        <v>70</v>
      </c>
      <c r="C17" s="72">
        <f>+C18+C19+C20+C21+C22+C23+C24+C25+C26</f>
        <v>371894832</v>
      </c>
      <c r="D17" s="48"/>
      <c r="E17" s="45">
        <f>+E19+E21+E22+E24+E25+E26</f>
        <v>10800452.859999999</v>
      </c>
      <c r="F17" s="45">
        <f>+F18+F21+F22+F23+F24+F25+F26</f>
        <v>8398352.129999999</v>
      </c>
      <c r="G17" s="45">
        <f>+G18+G21+G22+G23+G24+G25+G26</f>
        <v>9343376.7200000007</v>
      </c>
      <c r="H17" s="45">
        <f>+H18+H21+H22+H23+H24+H25+H26+H20</f>
        <v>9090334.5700000003</v>
      </c>
      <c r="I17" s="45">
        <f>+I18+I21+I22+I23+I24+I25+I26+I20</f>
        <v>11396501.76</v>
      </c>
      <c r="J17" s="45">
        <f>+J18+J21+J22+J23+J24+J25+J26+J20</f>
        <v>7578559.3500000006</v>
      </c>
      <c r="K17" s="45">
        <f>+K18+K19+K20+K21+K22+K23+K24+K25+K26</f>
        <v>12233933.409999998</v>
      </c>
      <c r="L17" s="96">
        <f>SUM(E17:K17)</f>
        <v>68841510.799999997</v>
      </c>
    </row>
    <row r="18" spans="1:13" s="7" customFormat="1" ht="20.5">
      <c r="A18" s="1"/>
      <c r="B18" s="37" t="s">
        <v>69</v>
      </c>
      <c r="C18" s="22">
        <f>+'[1]Resumen '!H41</f>
        <v>307389134</v>
      </c>
      <c r="D18" s="47"/>
      <c r="E18" s="19"/>
      <c r="F18" s="19">
        <v>138607.45000000001</v>
      </c>
      <c r="G18" s="19">
        <v>250</v>
      </c>
      <c r="H18" s="19">
        <v>675</v>
      </c>
      <c r="I18" s="19">
        <v>23827.56</v>
      </c>
      <c r="J18" s="19">
        <v>2500</v>
      </c>
      <c r="K18" s="19">
        <v>700</v>
      </c>
    </row>
    <row r="19" spans="1:13" s="7" customFormat="1" ht="20.5">
      <c r="A19" s="1"/>
      <c r="B19" s="37" t="s">
        <v>68</v>
      </c>
      <c r="C19" s="22">
        <f>+'[1]Resumen '!H47</f>
        <v>2350000</v>
      </c>
      <c r="D19" s="33"/>
      <c r="E19" s="19">
        <v>17582</v>
      </c>
      <c r="F19" s="19"/>
      <c r="G19" s="19"/>
      <c r="H19" s="19"/>
      <c r="I19" s="19"/>
      <c r="J19" s="19"/>
      <c r="K19" s="19">
        <v>9947.4</v>
      </c>
    </row>
    <row r="20" spans="1:13" s="7" customFormat="1" ht="20.5">
      <c r="A20" s="1"/>
      <c r="B20" s="37" t="s">
        <v>67</v>
      </c>
      <c r="C20" s="22">
        <f>+'[1]Resumen '!H50</f>
        <v>400000</v>
      </c>
      <c r="D20" s="33"/>
      <c r="E20" s="19"/>
      <c r="F20" s="19"/>
      <c r="G20" s="19"/>
      <c r="H20" s="19">
        <v>21576.52</v>
      </c>
      <c r="I20" s="19"/>
      <c r="J20" s="19">
        <v>5723</v>
      </c>
      <c r="K20" s="19">
        <v>12390</v>
      </c>
    </row>
    <row r="21" spans="1:13" s="14" customFormat="1" ht="20.5">
      <c r="A21" s="3"/>
      <c r="B21" s="38" t="s">
        <v>66</v>
      </c>
      <c r="C21" s="22">
        <f>+'[1]Resumen '!H52</f>
        <v>250000</v>
      </c>
      <c r="D21" s="33"/>
      <c r="E21" s="23">
        <v>11700</v>
      </c>
      <c r="F21" s="19">
        <v>11620</v>
      </c>
      <c r="G21" s="19">
        <v>10620</v>
      </c>
      <c r="H21" s="19">
        <v>12580</v>
      </c>
      <c r="I21" s="19">
        <v>10940</v>
      </c>
      <c r="J21" s="19">
        <v>24220</v>
      </c>
      <c r="K21" s="19">
        <v>23190</v>
      </c>
    </row>
    <row r="22" spans="1:13" s="7" customFormat="1" ht="20.5">
      <c r="A22" s="1"/>
      <c r="B22" s="37" t="s">
        <v>65</v>
      </c>
      <c r="C22" s="22">
        <f>+'[1]Resumen '!H55</f>
        <v>2289411</v>
      </c>
      <c r="D22" s="47"/>
      <c r="E22" s="19">
        <v>1518406.79</v>
      </c>
      <c r="F22" s="19">
        <v>79178</v>
      </c>
      <c r="G22" s="19">
        <v>80000</v>
      </c>
      <c r="H22" s="19">
        <v>243758.4</v>
      </c>
      <c r="I22" s="19">
        <v>966611.6</v>
      </c>
      <c r="J22" s="19">
        <v>125502.59</v>
      </c>
      <c r="K22" s="19">
        <v>1851442.73</v>
      </c>
    </row>
    <row r="23" spans="1:13" s="7" customFormat="1" ht="20.5">
      <c r="A23" s="1"/>
      <c r="B23" s="37" t="s">
        <v>64</v>
      </c>
      <c r="C23" s="22">
        <f>+'[1]Resumen '!H60</f>
        <v>1200000</v>
      </c>
      <c r="D23" s="47"/>
      <c r="E23" s="19"/>
      <c r="F23" s="19">
        <v>35038.230000000003</v>
      </c>
      <c r="G23" s="19">
        <v>522431.46</v>
      </c>
      <c r="H23" s="19">
        <v>766021.75</v>
      </c>
      <c r="I23" s="19"/>
      <c r="J23" s="19"/>
      <c r="K23" s="19">
        <v>0</v>
      </c>
    </row>
    <row r="24" spans="1:13" s="7" customFormat="1" ht="32">
      <c r="A24" s="1"/>
      <c r="B24" s="39" t="s">
        <v>63</v>
      </c>
      <c r="C24" s="22">
        <f>+'[1]Resumen '!H62</f>
        <v>1650000</v>
      </c>
      <c r="D24" s="33"/>
      <c r="E24" s="19">
        <v>54156.4</v>
      </c>
      <c r="F24" s="19">
        <v>625120.63</v>
      </c>
      <c r="G24" s="19">
        <v>222435.81</v>
      </c>
      <c r="H24" s="19">
        <v>153356.28</v>
      </c>
      <c r="I24" s="19">
        <v>976930.96</v>
      </c>
      <c r="J24" s="19">
        <v>419244.04</v>
      </c>
      <c r="K24" s="19">
        <v>553654.91</v>
      </c>
    </row>
    <row r="25" spans="1:13" s="7" customFormat="1" ht="20.5">
      <c r="A25" s="1"/>
      <c r="B25" s="37" t="s">
        <v>62</v>
      </c>
      <c r="C25" s="22">
        <f>+'[1]Resumen '!H68</f>
        <v>54366287</v>
      </c>
      <c r="D25" s="33"/>
      <c r="E25" s="19">
        <v>9067854.0199999996</v>
      </c>
      <c r="F25" s="19">
        <v>7361062.96</v>
      </c>
      <c r="G25" s="19">
        <v>8322693.5499999998</v>
      </c>
      <c r="H25" s="19">
        <v>7697731.9800000004</v>
      </c>
      <c r="I25" s="19">
        <v>9072291.7400000002</v>
      </c>
      <c r="J25" s="19">
        <v>6634075.6500000004</v>
      </c>
      <c r="K25" s="19">
        <v>9346234.5199999996</v>
      </c>
      <c r="L25" s="101"/>
      <c r="M25" s="87"/>
    </row>
    <row r="26" spans="1:13" s="7" customFormat="1" ht="20.5">
      <c r="A26" s="1"/>
      <c r="B26" s="37" t="s">
        <v>61</v>
      </c>
      <c r="C26" s="22">
        <f>+'[1]Resumen '!H76</f>
        <v>2000000</v>
      </c>
      <c r="D26" s="33"/>
      <c r="E26" s="19">
        <v>130753.65</v>
      </c>
      <c r="F26" s="19">
        <v>147724.85999999999</v>
      </c>
      <c r="G26" s="19">
        <v>184945.9</v>
      </c>
      <c r="H26" s="19">
        <v>194634.64</v>
      </c>
      <c r="I26" s="19">
        <v>345899.9</v>
      </c>
      <c r="J26" s="19">
        <v>367294.07</v>
      </c>
      <c r="K26" s="19">
        <v>436373.85</v>
      </c>
      <c r="M26" s="87"/>
    </row>
    <row r="27" spans="1:13" s="8" customFormat="1" ht="21">
      <c r="A27" s="9"/>
      <c r="B27" s="71" t="s">
        <v>60</v>
      </c>
      <c r="C27" s="72">
        <f>+C28+C29+C30+C31+C32+C33+C34+C35+C36</f>
        <v>29263100</v>
      </c>
      <c r="D27" s="33"/>
      <c r="E27" s="45">
        <f>+E29+E30+E32+E33+E34+E36</f>
        <v>459633.58999999997</v>
      </c>
      <c r="F27" s="45">
        <f>+F30+F32+F33+F34+F36</f>
        <v>411859.72</v>
      </c>
      <c r="G27" s="45">
        <f>+G30+G32+G33+G34+G36</f>
        <v>1216361.28</v>
      </c>
      <c r="H27" s="45">
        <f>+H30+H32+H33+H34+H36+H28</f>
        <v>578663.66</v>
      </c>
      <c r="I27" s="45">
        <f>+I30+I32+I33+I34+I36+I28+I29+I31</f>
        <v>625089.22</v>
      </c>
      <c r="J27" s="45">
        <f>+J30+J32+J33+J34+J36+J28+J29+J31</f>
        <v>1465552.24</v>
      </c>
      <c r="K27" s="45">
        <f>+K30+K32+K33+K34+K36+K28+K29+K31</f>
        <v>690449.04</v>
      </c>
      <c r="L27" s="96">
        <f>SUM(E27:K27)</f>
        <v>5447608.75</v>
      </c>
      <c r="M27" s="96">
        <f>+M26-M25</f>
        <v>0</v>
      </c>
    </row>
    <row r="28" spans="1:13" s="14" customFormat="1" ht="20.5">
      <c r="A28" s="3"/>
      <c r="B28" s="38" t="s">
        <v>59</v>
      </c>
      <c r="C28" s="22">
        <f>+'[1]Resumen '!H79</f>
        <v>142000</v>
      </c>
      <c r="D28" s="33"/>
      <c r="E28" s="23"/>
      <c r="F28" s="19"/>
      <c r="G28" s="19"/>
      <c r="H28" s="19">
        <v>7020</v>
      </c>
      <c r="I28" s="19"/>
      <c r="J28" s="19"/>
      <c r="K28" s="19">
        <v>0</v>
      </c>
    </row>
    <row r="29" spans="1:13" s="14" customFormat="1" ht="20.5">
      <c r="A29" s="3"/>
      <c r="B29" s="38" t="s">
        <v>58</v>
      </c>
      <c r="C29" s="22">
        <f>+'[1]Resumen '!H82</f>
        <v>705000</v>
      </c>
      <c r="D29" s="33"/>
      <c r="E29" s="23">
        <v>1916</v>
      </c>
      <c r="F29" s="19"/>
      <c r="G29" s="19"/>
      <c r="H29" s="19"/>
      <c r="I29" s="19">
        <v>10080</v>
      </c>
      <c r="J29" s="19"/>
      <c r="K29" s="19">
        <v>0</v>
      </c>
    </row>
    <row r="30" spans="1:13" s="7" customFormat="1" ht="20.5">
      <c r="A30" s="1"/>
      <c r="B30" s="37" t="s">
        <v>57</v>
      </c>
      <c r="C30" s="22">
        <f>+'[1]Resumen '!H86</f>
        <v>434000</v>
      </c>
      <c r="D30" s="33"/>
      <c r="E30" s="19">
        <v>44250</v>
      </c>
      <c r="F30" s="19">
        <v>4602</v>
      </c>
      <c r="G30" s="19">
        <v>36816</v>
      </c>
      <c r="H30" s="19"/>
      <c r="I30" s="19">
        <v>30938</v>
      </c>
      <c r="J30" s="19">
        <v>73832.600000000006</v>
      </c>
      <c r="K30" s="19">
        <v>0</v>
      </c>
    </row>
    <row r="31" spans="1:13" s="14" customFormat="1" ht="20.5">
      <c r="A31" s="3"/>
      <c r="B31" s="38" t="s">
        <v>56</v>
      </c>
      <c r="C31" s="25">
        <f>+'[1]Resumen '!H90</f>
        <v>2000</v>
      </c>
      <c r="D31" s="33"/>
      <c r="E31" s="23"/>
      <c r="F31" s="19"/>
      <c r="G31" s="19"/>
      <c r="H31" s="19"/>
      <c r="I31" s="19"/>
      <c r="J31" s="19"/>
      <c r="K31" s="19">
        <v>0</v>
      </c>
    </row>
    <row r="32" spans="1:13" s="7" customFormat="1" ht="22.5" customHeight="1">
      <c r="A32" s="1"/>
      <c r="B32" s="37" t="s">
        <v>55</v>
      </c>
      <c r="C32" s="22">
        <f>+'[1]Resumen '!H92</f>
        <v>750000</v>
      </c>
      <c r="D32" s="33"/>
      <c r="E32" s="19">
        <v>11416</v>
      </c>
      <c r="F32" s="19">
        <v>56726.3</v>
      </c>
      <c r="G32" s="19">
        <v>80046.14</v>
      </c>
      <c r="H32" s="19">
        <v>21408.01</v>
      </c>
      <c r="I32" s="19"/>
      <c r="J32" s="19">
        <v>6600</v>
      </c>
      <c r="K32" s="19">
        <v>12224.1</v>
      </c>
    </row>
    <row r="33" spans="1:11" s="7" customFormat="1" ht="20.5">
      <c r="A33" s="1"/>
      <c r="B33" s="37" t="s">
        <v>54</v>
      </c>
      <c r="C33" s="22">
        <f>+'[1]Resumen '!H96</f>
        <v>1330000</v>
      </c>
      <c r="D33" s="33"/>
      <c r="E33" s="19">
        <v>317105</v>
      </c>
      <c r="F33" s="19">
        <v>221844.43</v>
      </c>
      <c r="G33" s="19">
        <v>1040208.87</v>
      </c>
      <c r="H33" s="19">
        <v>187970.88</v>
      </c>
      <c r="I33" s="19">
        <v>297368.09999999998</v>
      </c>
      <c r="J33" s="19">
        <v>190891.92</v>
      </c>
      <c r="K33" s="19">
        <v>349979.37</v>
      </c>
    </row>
    <row r="34" spans="1:11" s="7" customFormat="1" ht="20.5">
      <c r="A34" s="1"/>
      <c r="B34" s="37" t="s">
        <v>53</v>
      </c>
      <c r="C34" s="22">
        <f>+'[1]Resumen '!H102+'[1]Resumen '!H107</f>
        <v>23469800</v>
      </c>
      <c r="D34" s="33"/>
      <c r="E34" s="19">
        <v>19817</v>
      </c>
      <c r="F34" s="19">
        <v>10025</v>
      </c>
      <c r="G34" s="19">
        <v>6000</v>
      </c>
      <c r="H34" s="19">
        <v>16124</v>
      </c>
      <c r="I34" s="19">
        <v>5800</v>
      </c>
      <c r="J34" s="19">
        <v>5722.5</v>
      </c>
      <c r="K34" s="19">
        <v>46911.9</v>
      </c>
    </row>
    <row r="35" spans="1:11" s="7" customFormat="1" ht="20.5">
      <c r="A35" s="1"/>
      <c r="B35" s="37" t="s">
        <v>52</v>
      </c>
      <c r="C35" s="22"/>
      <c r="D35" s="33"/>
      <c r="E35" s="19"/>
      <c r="F35" s="19"/>
      <c r="G35" s="19"/>
      <c r="H35" s="19"/>
      <c r="I35" s="19"/>
      <c r="J35" s="19"/>
      <c r="K35" s="19">
        <v>0</v>
      </c>
    </row>
    <row r="36" spans="1:11" s="7" customFormat="1" ht="20.5">
      <c r="A36" s="1"/>
      <c r="B36" s="37" t="s">
        <v>51</v>
      </c>
      <c r="C36" s="22">
        <f>+'[1]Resumen '!H115</f>
        <v>2430300</v>
      </c>
      <c r="D36" s="33"/>
      <c r="E36" s="19">
        <v>65129.59</v>
      </c>
      <c r="F36" s="19">
        <v>118661.99</v>
      </c>
      <c r="G36" s="19">
        <v>53290.27</v>
      </c>
      <c r="H36" s="19">
        <v>346140.77</v>
      </c>
      <c r="I36" s="19">
        <v>280903.12</v>
      </c>
      <c r="J36" s="19">
        <v>1188505.22</v>
      </c>
      <c r="K36" s="19">
        <v>281333.67</v>
      </c>
    </row>
    <row r="37" spans="1:11" s="12" customFormat="1">
      <c r="A37" s="13"/>
      <c r="B37" s="73" t="s">
        <v>50</v>
      </c>
      <c r="C37" s="74">
        <f>+C38</f>
        <v>210000</v>
      </c>
      <c r="D37" s="49"/>
      <c r="E37" s="57"/>
      <c r="F37" s="57"/>
      <c r="G37" s="57"/>
      <c r="H37" s="57"/>
      <c r="I37" s="57"/>
      <c r="J37" s="57"/>
      <c r="K37" s="57"/>
    </row>
    <row r="38" spans="1:11" s="7" customFormat="1" ht="20.5">
      <c r="A38" s="1"/>
      <c r="B38" s="37" t="s">
        <v>49</v>
      </c>
      <c r="C38" s="22">
        <f>+'[2]Resumen '!H124</f>
        <v>210000</v>
      </c>
      <c r="D38" s="46"/>
      <c r="E38" s="19"/>
      <c r="F38" s="87"/>
      <c r="G38" s="87"/>
      <c r="H38" s="87"/>
      <c r="I38" s="87"/>
      <c r="J38" s="87"/>
      <c r="K38" s="87">
        <v>0</v>
      </c>
    </row>
    <row r="39" spans="1:11" s="7" customFormat="1" ht="20.5">
      <c r="A39" s="1"/>
      <c r="B39" s="37" t="s">
        <v>48</v>
      </c>
      <c r="C39" s="26"/>
      <c r="D39" s="50"/>
      <c r="E39" s="19"/>
      <c r="F39" s="87"/>
      <c r="G39" s="87"/>
      <c r="H39" s="87"/>
      <c r="I39" s="87"/>
      <c r="J39" s="87"/>
      <c r="K39" s="87"/>
    </row>
    <row r="40" spans="1:11" s="7" customFormat="1" ht="20.5">
      <c r="A40" s="1"/>
      <c r="B40" s="37" t="s">
        <v>47</v>
      </c>
      <c r="C40" s="26"/>
      <c r="D40" s="50"/>
      <c r="E40" s="19"/>
      <c r="F40" s="87"/>
      <c r="G40" s="87"/>
      <c r="H40" s="87"/>
      <c r="I40" s="87"/>
      <c r="J40" s="87"/>
      <c r="K40" s="87"/>
    </row>
    <row r="41" spans="1:11" s="7" customFormat="1" ht="20.5">
      <c r="A41" s="1"/>
      <c r="B41" s="37" t="s">
        <v>46</v>
      </c>
      <c r="C41" s="26">
        <v>0</v>
      </c>
      <c r="D41" s="50"/>
      <c r="E41" s="19"/>
      <c r="F41" s="87"/>
      <c r="G41" s="87"/>
      <c r="H41" s="87"/>
      <c r="I41" s="87"/>
      <c r="J41" s="87"/>
      <c r="K41" s="87"/>
    </row>
    <row r="42" spans="1:11" s="7" customFormat="1" ht="20.5">
      <c r="A42" s="1"/>
      <c r="B42" s="37" t="s">
        <v>45</v>
      </c>
      <c r="C42" s="26">
        <v>0</v>
      </c>
      <c r="D42" s="51"/>
      <c r="E42" s="19"/>
      <c r="F42" s="87"/>
      <c r="G42" s="87"/>
      <c r="H42" s="87"/>
      <c r="I42" s="87"/>
      <c r="J42" s="87"/>
      <c r="K42" s="87"/>
    </row>
    <row r="43" spans="1:11" s="7" customFormat="1" ht="20.5">
      <c r="A43" s="1"/>
      <c r="B43" s="37" t="s">
        <v>44</v>
      </c>
      <c r="C43" s="26">
        <v>0</v>
      </c>
      <c r="D43" s="51"/>
      <c r="E43" s="19"/>
      <c r="F43" s="87"/>
      <c r="G43" s="87"/>
      <c r="H43" s="87"/>
      <c r="I43" s="87"/>
      <c r="J43" s="87"/>
      <c r="K43" s="87"/>
    </row>
    <row r="44" spans="1:11" s="7" customFormat="1" ht="20.5">
      <c r="A44" s="1"/>
      <c r="B44" s="37" t="s">
        <v>43</v>
      </c>
      <c r="C44" s="26">
        <v>0</v>
      </c>
      <c r="D44" s="50"/>
      <c r="E44" s="19"/>
      <c r="F44" s="87"/>
      <c r="G44" s="87"/>
      <c r="H44" s="87"/>
      <c r="I44" s="87"/>
      <c r="J44" s="87"/>
      <c r="K44" s="87"/>
    </row>
    <row r="45" spans="1:11" s="7" customFormat="1" ht="20.5">
      <c r="A45" s="1"/>
      <c r="B45" s="37" t="s">
        <v>42</v>
      </c>
      <c r="C45" s="26">
        <v>0</v>
      </c>
      <c r="D45" s="52"/>
      <c r="E45" s="19"/>
      <c r="F45" s="87"/>
      <c r="G45" s="87"/>
      <c r="H45" s="87"/>
      <c r="I45" s="87"/>
      <c r="J45" s="87"/>
      <c r="K45" s="87"/>
    </row>
    <row r="46" spans="1:11" s="8" customFormat="1" ht="21">
      <c r="A46" s="9"/>
      <c r="B46" s="71" t="s">
        <v>41</v>
      </c>
      <c r="C46" s="72">
        <f>+C47+C48+C49+C50+C51+C52</f>
        <v>0</v>
      </c>
      <c r="D46" s="50"/>
      <c r="E46" s="56"/>
      <c r="F46" s="56"/>
      <c r="G46" s="56"/>
      <c r="H46" s="56"/>
      <c r="I46" s="56"/>
      <c r="J46" s="56"/>
      <c r="K46" s="56"/>
    </row>
    <row r="47" spans="1:11" s="7" customFormat="1" ht="20.5">
      <c r="A47" s="1"/>
      <c r="B47" s="37" t="s">
        <v>40</v>
      </c>
      <c r="C47" s="26">
        <v>0</v>
      </c>
      <c r="D47" s="33"/>
      <c r="E47" s="19"/>
      <c r="F47" s="87"/>
      <c r="G47" s="87"/>
      <c r="H47" s="87"/>
      <c r="I47" s="87"/>
      <c r="J47" s="87"/>
      <c r="K47" s="87"/>
    </row>
    <row r="48" spans="1:11" s="7" customFormat="1" ht="20.5">
      <c r="A48" s="1"/>
      <c r="B48" s="37" t="s">
        <v>39</v>
      </c>
      <c r="C48" s="26">
        <v>0</v>
      </c>
      <c r="D48" s="33"/>
      <c r="E48" s="19"/>
      <c r="F48" s="87"/>
      <c r="G48" s="87"/>
      <c r="H48" s="87"/>
      <c r="I48" s="87"/>
      <c r="J48" s="87"/>
      <c r="K48" s="87"/>
    </row>
    <row r="49" spans="1:13" s="7" customFormat="1" ht="20.5">
      <c r="A49" s="1"/>
      <c r="B49" s="37" t="s">
        <v>38</v>
      </c>
      <c r="C49" s="26">
        <v>0</v>
      </c>
      <c r="D49" s="33"/>
      <c r="E49" s="19"/>
      <c r="F49" s="87"/>
      <c r="G49" s="87"/>
      <c r="H49" s="87"/>
      <c r="I49" s="87"/>
      <c r="J49" s="87"/>
      <c r="K49" s="87"/>
    </row>
    <row r="50" spans="1:13" s="7" customFormat="1" ht="20.5">
      <c r="A50" s="1"/>
      <c r="B50" s="37" t="s">
        <v>37</v>
      </c>
      <c r="C50" s="26">
        <v>0</v>
      </c>
      <c r="D50" s="33"/>
      <c r="E50" s="19"/>
      <c r="F50" s="87"/>
      <c r="G50" s="87"/>
      <c r="H50" s="87"/>
      <c r="I50" s="87"/>
      <c r="J50" s="87"/>
      <c r="K50" s="87"/>
    </row>
    <row r="51" spans="1:13" s="7" customFormat="1" ht="20.5">
      <c r="A51" s="1"/>
      <c r="B51" s="37" t="s">
        <v>36</v>
      </c>
      <c r="C51" s="26">
        <v>0</v>
      </c>
      <c r="D51" s="33"/>
      <c r="E51" s="19"/>
      <c r="F51" s="87"/>
      <c r="G51" s="87"/>
      <c r="H51" s="87"/>
      <c r="I51" s="87"/>
      <c r="J51" s="87"/>
      <c r="K51" s="87"/>
    </row>
    <row r="52" spans="1:13" s="7" customFormat="1" ht="20.5">
      <c r="A52" s="1"/>
      <c r="B52" s="37" t="s">
        <v>35</v>
      </c>
      <c r="C52" s="26">
        <v>0</v>
      </c>
      <c r="D52" s="33"/>
      <c r="E52" s="19"/>
      <c r="F52" s="87"/>
      <c r="G52" s="87"/>
      <c r="H52" s="87"/>
      <c r="I52" s="87"/>
      <c r="J52" s="87"/>
      <c r="K52" s="87"/>
    </row>
    <row r="53" spans="1:13" s="8" customFormat="1" ht="21.75" customHeight="1">
      <c r="A53" s="9"/>
      <c r="B53" s="71" t="s">
        <v>34</v>
      </c>
      <c r="C53" s="72">
        <f>+C54+C55+C56+C57+C58+C59+C60+C61+C62</f>
        <v>1550000</v>
      </c>
      <c r="D53" s="49"/>
      <c r="E53" s="45">
        <f>+E54+E58</f>
        <v>245650</v>
      </c>
      <c r="F53" s="45">
        <f>+F54</f>
        <v>16000</v>
      </c>
      <c r="G53" s="45">
        <f>+G54</f>
        <v>0</v>
      </c>
      <c r="H53" s="45">
        <f>+H54</f>
        <v>0</v>
      </c>
      <c r="I53" s="45">
        <f>+I54+I55+I56+I57+I58+I59+I60+I61+I62</f>
        <v>24000</v>
      </c>
      <c r="J53" s="45">
        <f>+J54+J55+J56+J57+J58+J59+J60+J61+J62</f>
        <v>33873.35</v>
      </c>
      <c r="K53" s="45">
        <f>+K54+K55+K56+K57+K58+K59+K60+K61+K62</f>
        <v>0</v>
      </c>
      <c r="M53" s="97"/>
    </row>
    <row r="54" spans="1:13" s="7" customFormat="1" ht="20.5">
      <c r="A54" s="1"/>
      <c r="B54" s="37" t="s">
        <v>33</v>
      </c>
      <c r="C54" s="22">
        <f>+'[1]Resumen '!H130</f>
        <v>700000</v>
      </c>
      <c r="D54" s="33"/>
      <c r="E54" s="19">
        <v>9060</v>
      </c>
      <c r="F54" s="19">
        <v>16000</v>
      </c>
      <c r="G54" s="19"/>
      <c r="H54" s="19"/>
      <c r="I54" s="19"/>
      <c r="J54" s="19">
        <v>33873.35</v>
      </c>
      <c r="K54" s="19"/>
      <c r="M54" s="98"/>
    </row>
    <row r="55" spans="1:13" s="7" customFormat="1" ht="20.5">
      <c r="A55" s="1"/>
      <c r="B55" s="37" t="s">
        <v>32</v>
      </c>
      <c r="C55" s="22">
        <f>+'[1]Resumen '!H133</f>
        <v>100000</v>
      </c>
      <c r="D55" s="33"/>
      <c r="E55" s="19"/>
      <c r="F55" s="87"/>
      <c r="G55" s="87"/>
      <c r="H55" s="87"/>
      <c r="I55" s="87"/>
      <c r="J55" s="87"/>
      <c r="K55" s="87"/>
    </row>
    <row r="56" spans="1:13" s="7" customFormat="1" ht="20.5">
      <c r="A56" s="1"/>
      <c r="B56" s="37" t="s">
        <v>31</v>
      </c>
      <c r="C56" s="22">
        <f>+'[1]Resumen '!H135</f>
        <v>100000</v>
      </c>
      <c r="D56" s="33"/>
      <c r="E56" s="19"/>
      <c r="F56" s="87"/>
      <c r="G56" s="87"/>
      <c r="H56" s="87"/>
      <c r="I56" s="87"/>
      <c r="J56" s="87"/>
      <c r="K56" s="87"/>
    </row>
    <row r="57" spans="1:13" s="7" customFormat="1" ht="20.5">
      <c r="A57" s="1"/>
      <c r="B57" s="37" t="s">
        <v>30</v>
      </c>
      <c r="C57" s="22">
        <v>0</v>
      </c>
      <c r="D57" s="33"/>
      <c r="E57" s="19"/>
      <c r="F57" s="87"/>
      <c r="G57" s="87"/>
      <c r="H57" s="87"/>
      <c r="I57" s="87"/>
      <c r="J57" s="87"/>
      <c r="K57" s="87"/>
    </row>
    <row r="58" spans="1:13" s="7" customFormat="1" ht="20.5">
      <c r="A58" s="1"/>
      <c r="B58" s="37" t="s">
        <v>29</v>
      </c>
      <c r="C58" s="27">
        <f>+'[1]Resumen '!H137</f>
        <v>450000</v>
      </c>
      <c r="D58" s="33"/>
      <c r="E58" s="19">
        <v>236590</v>
      </c>
      <c r="F58" s="87"/>
      <c r="G58" s="87"/>
      <c r="H58" s="87"/>
      <c r="I58" s="19">
        <v>24000</v>
      </c>
      <c r="J58" s="19">
        <v>0</v>
      </c>
      <c r="K58" s="19">
        <v>0</v>
      </c>
    </row>
    <row r="59" spans="1:13" s="7" customFormat="1" ht="20.5">
      <c r="A59" s="1"/>
      <c r="B59" s="37" t="s">
        <v>28</v>
      </c>
      <c r="C59" s="22">
        <f>+'[1]Resumen '!H142</f>
        <v>200000</v>
      </c>
      <c r="D59" s="33"/>
      <c r="E59" s="19"/>
      <c r="F59" s="87"/>
      <c r="G59" s="87"/>
      <c r="H59" s="87"/>
      <c r="I59" s="87"/>
      <c r="J59" s="87"/>
      <c r="K59" s="87"/>
    </row>
    <row r="60" spans="1:13" s="7" customFormat="1" ht="20.5">
      <c r="A60" s="1"/>
      <c r="B60" s="37" t="s">
        <v>27</v>
      </c>
      <c r="C60" s="22">
        <v>0</v>
      </c>
      <c r="D60" s="50"/>
      <c r="E60" s="19"/>
      <c r="F60" s="87"/>
      <c r="G60" s="87"/>
      <c r="H60" s="87"/>
      <c r="I60" s="87"/>
      <c r="J60" s="87"/>
      <c r="K60" s="87"/>
    </row>
    <row r="61" spans="1:13" s="7" customFormat="1" ht="20.5">
      <c r="A61" s="1"/>
      <c r="B61" s="37" t="s">
        <v>26</v>
      </c>
      <c r="C61" s="22">
        <v>0</v>
      </c>
      <c r="D61" s="52"/>
      <c r="E61" s="19"/>
      <c r="F61" s="87"/>
      <c r="G61" s="87"/>
      <c r="H61" s="87"/>
      <c r="I61" s="87"/>
      <c r="J61" s="87"/>
      <c r="K61" s="87"/>
    </row>
    <row r="62" spans="1:13" s="7" customFormat="1" ht="20.5">
      <c r="A62" s="1"/>
      <c r="B62" s="37" t="s">
        <v>25</v>
      </c>
      <c r="C62" s="26">
        <v>0</v>
      </c>
      <c r="D62" s="50"/>
      <c r="E62" s="19"/>
      <c r="F62" s="87"/>
      <c r="G62" s="87"/>
      <c r="H62" s="87"/>
      <c r="I62" s="87"/>
      <c r="J62" s="87"/>
      <c r="K62" s="87"/>
    </row>
    <row r="63" spans="1:13" s="10" customFormat="1" ht="22.5" customHeight="1">
      <c r="A63" s="11"/>
      <c r="B63" s="71" t="s">
        <v>24</v>
      </c>
      <c r="C63" s="72">
        <f>+C65</f>
        <v>150300000</v>
      </c>
      <c r="D63" s="53"/>
      <c r="E63" s="56"/>
      <c r="F63" s="56"/>
      <c r="G63" s="56">
        <f>+G64+G65</f>
        <v>0</v>
      </c>
      <c r="H63" s="56">
        <f>+H64+H65</f>
        <v>0</v>
      </c>
      <c r="I63" s="56">
        <f>+I64+I65</f>
        <v>0</v>
      </c>
      <c r="J63" s="56">
        <f>+J64+J65</f>
        <v>0</v>
      </c>
      <c r="K63" s="56">
        <f>+K64+K65</f>
        <v>0</v>
      </c>
    </row>
    <row r="64" spans="1:13" s="7" customFormat="1" ht="20.5">
      <c r="A64" s="1"/>
      <c r="B64" s="37" t="s">
        <v>23</v>
      </c>
      <c r="C64" s="26"/>
      <c r="D64" s="33"/>
      <c r="E64" s="19"/>
      <c r="F64" s="87"/>
      <c r="G64" s="92"/>
      <c r="H64" s="92"/>
      <c r="I64" s="92"/>
      <c r="J64" s="92"/>
      <c r="K64" s="92"/>
    </row>
    <row r="65" spans="1:11" s="7" customFormat="1" ht="20.5">
      <c r="A65" s="1"/>
      <c r="B65" s="37" t="s">
        <v>22</v>
      </c>
      <c r="C65" s="22">
        <f>+'[1]Resumen '!H144</f>
        <v>150300000</v>
      </c>
      <c r="D65" s="33"/>
      <c r="E65" s="19"/>
      <c r="F65" s="87"/>
      <c r="G65" s="92">
        <v>0</v>
      </c>
      <c r="H65" s="92">
        <v>0</v>
      </c>
      <c r="I65" s="92"/>
      <c r="J65" s="92"/>
      <c r="K65" s="92"/>
    </row>
    <row r="66" spans="1:11" s="7" customFormat="1" ht="20.5">
      <c r="A66" s="1"/>
      <c r="B66" s="37" t="s">
        <v>21</v>
      </c>
      <c r="C66" s="26">
        <v>0</v>
      </c>
      <c r="D66" s="33"/>
      <c r="E66" s="19"/>
      <c r="F66" s="87"/>
      <c r="G66" s="87"/>
      <c r="H66" s="87"/>
      <c r="I66" s="87"/>
      <c r="J66" s="87"/>
      <c r="K66" s="87"/>
    </row>
    <row r="67" spans="1:11" s="7" customFormat="1" ht="20.5">
      <c r="A67" s="1"/>
      <c r="B67" s="37" t="s">
        <v>20</v>
      </c>
      <c r="C67" s="26"/>
      <c r="D67" s="33"/>
      <c r="E67" s="19"/>
      <c r="F67" s="87"/>
      <c r="G67" s="87"/>
      <c r="H67" s="87"/>
      <c r="I67" s="87"/>
      <c r="J67" s="87"/>
      <c r="K67" s="87"/>
    </row>
    <row r="68" spans="1:11" s="8" customFormat="1" ht="21">
      <c r="A68" s="9"/>
      <c r="B68" s="71" t="s">
        <v>19</v>
      </c>
      <c r="C68" s="72">
        <f>+C69+C70</f>
        <v>0</v>
      </c>
      <c r="D68" s="49"/>
      <c r="E68" s="56"/>
      <c r="F68" s="56"/>
      <c r="G68" s="56"/>
      <c r="H68" s="56"/>
      <c r="I68" s="56"/>
      <c r="J68" s="56"/>
      <c r="K68" s="56"/>
    </row>
    <row r="69" spans="1:11" s="7" customFormat="1" ht="20.5">
      <c r="A69" s="1"/>
      <c r="B69" s="37" t="s">
        <v>18</v>
      </c>
      <c r="C69" s="26">
        <v>0</v>
      </c>
      <c r="D69" s="33"/>
      <c r="E69" s="19"/>
      <c r="F69" s="87"/>
      <c r="G69" s="87"/>
      <c r="H69" s="87"/>
      <c r="I69" s="87"/>
      <c r="J69" s="87"/>
      <c r="K69" s="87"/>
    </row>
    <row r="70" spans="1:11" s="7" customFormat="1" ht="20.5">
      <c r="A70" s="1"/>
      <c r="B70" s="37" t="s">
        <v>17</v>
      </c>
      <c r="C70" s="26">
        <v>0</v>
      </c>
      <c r="D70" s="33"/>
      <c r="E70" s="19"/>
      <c r="F70" s="87"/>
      <c r="G70" s="87"/>
      <c r="H70" s="87"/>
      <c r="I70" s="87"/>
      <c r="J70" s="87"/>
      <c r="K70" s="87"/>
    </row>
    <row r="71" spans="1:11" s="8" customFormat="1" ht="21">
      <c r="A71" s="9"/>
      <c r="B71" s="71" t="s">
        <v>16</v>
      </c>
      <c r="C71" s="72">
        <f>+C74</f>
        <v>0</v>
      </c>
      <c r="D71" s="49"/>
      <c r="E71" s="56"/>
      <c r="F71" s="56"/>
      <c r="G71" s="56"/>
      <c r="H71" s="56"/>
      <c r="I71" s="56"/>
      <c r="J71" s="56"/>
      <c r="K71" s="56"/>
    </row>
    <row r="72" spans="1:11" s="7" customFormat="1" ht="20.5">
      <c r="A72" s="1"/>
      <c r="B72" s="37" t="s">
        <v>15</v>
      </c>
      <c r="C72" s="26"/>
      <c r="D72" s="33"/>
      <c r="E72" s="19"/>
      <c r="F72" s="87"/>
      <c r="G72" s="87"/>
      <c r="H72" s="87"/>
      <c r="I72" s="87"/>
      <c r="J72" s="87"/>
      <c r="K72" s="87"/>
    </row>
    <row r="73" spans="1:11" s="7" customFormat="1" ht="20.5">
      <c r="A73" s="1"/>
      <c r="B73" s="37" t="s">
        <v>14</v>
      </c>
      <c r="C73" s="26">
        <v>0</v>
      </c>
      <c r="D73" s="33"/>
      <c r="E73" s="19"/>
      <c r="F73" s="87"/>
      <c r="G73" s="87"/>
      <c r="H73" s="87"/>
      <c r="I73" s="87"/>
      <c r="J73" s="87"/>
      <c r="K73" s="87"/>
    </row>
    <row r="74" spans="1:11" s="7" customFormat="1" ht="20.5">
      <c r="A74" s="1"/>
      <c r="B74" s="37" t="s">
        <v>13</v>
      </c>
      <c r="C74" s="26">
        <v>0</v>
      </c>
      <c r="D74" s="33"/>
      <c r="E74" s="19"/>
      <c r="F74" s="87"/>
      <c r="G74" s="87"/>
      <c r="H74" s="87"/>
      <c r="I74" s="87"/>
      <c r="J74" s="87"/>
      <c r="K74" s="87"/>
    </row>
    <row r="75" spans="1:11" s="8" customFormat="1" ht="19.5">
      <c r="A75" s="9"/>
      <c r="B75" s="71" t="s">
        <v>12</v>
      </c>
      <c r="C75" s="72">
        <f>+C76+C77+C78+C79+C80+C81+C82+C83</f>
        <v>0</v>
      </c>
      <c r="D75" s="49"/>
    </row>
    <row r="76" spans="1:11" s="6" customFormat="1" ht="21">
      <c r="A76" s="1"/>
      <c r="B76" s="40" t="s">
        <v>11</v>
      </c>
      <c r="C76" s="26"/>
      <c r="D76" s="33"/>
      <c r="E76" s="56">
        <f t="shared" ref="E76:K76" si="1">+E77</f>
        <v>94283371.310000002</v>
      </c>
      <c r="F76" s="56">
        <f t="shared" si="1"/>
        <v>41771860.549999997</v>
      </c>
      <c r="G76" s="56">
        <f t="shared" si="1"/>
        <v>40970817.200000003</v>
      </c>
      <c r="H76" s="56">
        <f t="shared" si="1"/>
        <v>109885975.75</v>
      </c>
      <c r="I76" s="56">
        <f t="shared" si="1"/>
        <v>44039602.75</v>
      </c>
      <c r="J76" s="56">
        <f t="shared" si="1"/>
        <v>42194891.600000001</v>
      </c>
      <c r="K76" s="56">
        <f t="shared" si="1"/>
        <v>43717970.729999997</v>
      </c>
    </row>
    <row r="77" spans="1:11" s="7" customFormat="1" ht="20.5">
      <c r="A77" s="1"/>
      <c r="B77" s="37" t="s">
        <v>10</v>
      </c>
      <c r="C77" s="26"/>
      <c r="D77" s="33"/>
      <c r="E77" s="19">
        <v>94283371.310000002</v>
      </c>
      <c r="F77" s="19">
        <v>41771860.549999997</v>
      </c>
      <c r="G77" s="19">
        <v>40970817.200000003</v>
      </c>
      <c r="H77" s="19">
        <v>109885975.75</v>
      </c>
      <c r="I77" s="19">
        <v>44039602.75</v>
      </c>
      <c r="J77" s="19">
        <v>42194891.600000001</v>
      </c>
      <c r="K77" s="19">
        <v>43717970.729999997</v>
      </c>
    </row>
    <row r="78" spans="1:11" s="7" customFormat="1">
      <c r="A78" s="1"/>
      <c r="B78" s="37" t="s">
        <v>9</v>
      </c>
      <c r="C78" s="26"/>
      <c r="D78" s="33"/>
      <c r="E78" s="28"/>
      <c r="F78" s="87"/>
      <c r="G78" s="87"/>
      <c r="H78" s="87"/>
      <c r="I78" s="87"/>
      <c r="J78" s="87"/>
      <c r="K78" s="87"/>
    </row>
    <row r="79" spans="1:11" s="6" customFormat="1" ht="21">
      <c r="A79" s="1"/>
      <c r="B79" s="71" t="s">
        <v>8</v>
      </c>
      <c r="C79" s="72"/>
      <c r="D79" s="49"/>
      <c r="E79" s="75"/>
      <c r="F79" s="75"/>
      <c r="G79" s="75">
        <f>+G80</f>
        <v>761079.97</v>
      </c>
      <c r="H79" s="75"/>
      <c r="I79" s="75"/>
      <c r="J79" s="75"/>
      <c r="K79" s="75"/>
    </row>
    <row r="80" spans="1:11" s="7" customFormat="1" ht="20.5">
      <c r="A80" s="1"/>
      <c r="B80" s="41" t="s">
        <v>7</v>
      </c>
      <c r="C80" s="29"/>
      <c r="D80" s="49"/>
      <c r="E80" s="19"/>
      <c r="F80" s="87"/>
      <c r="G80" s="19">
        <v>761079.97</v>
      </c>
      <c r="H80" s="19"/>
      <c r="I80" s="19"/>
      <c r="J80" s="19"/>
      <c r="K80" s="19"/>
    </row>
    <row r="81" spans="1:12" s="7" customFormat="1" ht="20.5">
      <c r="A81" s="1"/>
      <c r="B81" s="38" t="s">
        <v>6</v>
      </c>
      <c r="C81" s="22"/>
      <c r="D81" s="33"/>
      <c r="E81" s="19"/>
      <c r="F81" s="87"/>
      <c r="G81" s="87"/>
      <c r="H81" s="87"/>
      <c r="I81" s="87"/>
      <c r="J81" s="87"/>
      <c r="K81" s="87"/>
    </row>
    <row r="82" spans="1:12" s="6" customFormat="1" ht="21">
      <c r="A82" s="1"/>
      <c r="B82" s="41" t="s">
        <v>5</v>
      </c>
      <c r="C82" s="29"/>
      <c r="D82" s="49"/>
      <c r="E82" s="19"/>
      <c r="F82" s="89"/>
      <c r="G82" s="89"/>
      <c r="H82" s="89"/>
      <c r="I82" s="89"/>
      <c r="J82" s="89"/>
      <c r="K82" s="89"/>
    </row>
    <row r="83" spans="1:12" s="5" customFormat="1">
      <c r="A83" s="1"/>
      <c r="B83" s="37" t="s">
        <v>4</v>
      </c>
      <c r="C83" s="26"/>
      <c r="D83" s="33"/>
      <c r="E83" s="19"/>
      <c r="F83" s="88"/>
      <c r="G83" s="88"/>
      <c r="H83" s="88"/>
      <c r="I83" s="88"/>
      <c r="J83" s="88"/>
      <c r="K83" s="88"/>
    </row>
    <row r="84" spans="1:12" s="62" customFormat="1" ht="36" customHeight="1" thickBot="1">
      <c r="A84" s="58"/>
      <c r="B84" s="59" t="s">
        <v>3</v>
      </c>
      <c r="C84" s="60">
        <f>+C75+C71+C68+C63+C53+C46+C37+C27+C17+C11</f>
        <v>776283580</v>
      </c>
      <c r="D84" s="61"/>
      <c r="E84" s="95">
        <f>+E53+E27+E17+E11+E76</f>
        <v>105886431.23</v>
      </c>
      <c r="F84" s="95">
        <f>+F76+F71+F68+F63+F53+F46+F27+F17+F11</f>
        <v>51024621.149999991</v>
      </c>
      <c r="G84" s="95">
        <f>+G76+G71+G68+G63+G53+G46+G27+G17+G11+G79</f>
        <v>52513084.480000004</v>
      </c>
      <c r="H84" s="95">
        <f>+H76+H71+H68+H63+H53+H46+H27+H17+H11+H79</f>
        <v>119742172.75999999</v>
      </c>
      <c r="I84" s="95">
        <f>+I76+I71+I68+I63+I53+I46+I27+I17+I11+I79</f>
        <v>56280407.43</v>
      </c>
      <c r="J84" s="95">
        <f>+J76+J71+J68+J63+J53+J46+J27+J17+J11+J79</f>
        <v>51520372.99000001</v>
      </c>
      <c r="K84" s="95">
        <f>+K76+K71+K68+K63+K53+K46+K27+K17+K11+K79</f>
        <v>56931478.68999999</v>
      </c>
      <c r="L84" s="99"/>
    </row>
    <row r="85" spans="1:12" s="62" customFormat="1" ht="36" customHeight="1" thickTop="1">
      <c r="A85" s="58"/>
      <c r="B85" s="79"/>
      <c r="C85" s="80"/>
      <c r="D85" s="81"/>
      <c r="E85" s="86"/>
      <c r="F85" s="90"/>
      <c r="G85" s="90"/>
      <c r="H85" s="90"/>
      <c r="I85" s="90"/>
      <c r="J85" s="90"/>
      <c r="K85" s="90"/>
      <c r="L85" s="100"/>
    </row>
    <row r="86" spans="1:12" s="2" customFormat="1" ht="20.5" thickBot="1">
      <c r="A86" s="3"/>
      <c r="B86" s="42"/>
      <c r="C86" s="30"/>
      <c r="D86" s="31"/>
      <c r="E86" s="23"/>
      <c r="F86" s="91"/>
      <c r="G86" s="91"/>
      <c r="H86" s="91"/>
      <c r="I86" s="91"/>
      <c r="J86" s="91"/>
      <c r="K86" s="91"/>
    </row>
    <row r="87" spans="1:12" s="2" customFormat="1" ht="20.149999999999999" customHeight="1">
      <c r="A87" s="3"/>
      <c r="B87" s="117" t="s">
        <v>87</v>
      </c>
      <c r="C87" s="118"/>
      <c r="D87" s="32"/>
      <c r="E87" s="23"/>
      <c r="F87" s="91"/>
      <c r="G87" s="91"/>
      <c r="H87" s="91"/>
      <c r="I87" s="91"/>
      <c r="J87" s="91"/>
      <c r="K87" s="91"/>
    </row>
    <row r="88" spans="1:12" s="2" customFormat="1" ht="20.149999999999999" customHeight="1">
      <c r="A88" s="3"/>
      <c r="B88" s="119" t="s">
        <v>88</v>
      </c>
      <c r="C88" s="120"/>
      <c r="D88" s="54"/>
      <c r="E88" s="23"/>
      <c r="F88" s="91"/>
      <c r="G88" s="91"/>
      <c r="H88" s="91"/>
      <c r="I88" s="91"/>
      <c r="J88" s="91"/>
      <c r="K88" s="91"/>
    </row>
    <row r="89" spans="1:12" s="2" customFormat="1" ht="20.149999999999999" customHeight="1">
      <c r="A89" s="3"/>
      <c r="B89" s="121" t="s">
        <v>89</v>
      </c>
      <c r="C89" s="122"/>
      <c r="D89" s="54"/>
      <c r="E89" s="23"/>
      <c r="F89" s="91"/>
      <c r="G89" s="91"/>
      <c r="H89" s="91"/>
      <c r="I89" s="91"/>
      <c r="J89" s="91"/>
      <c r="K89" s="91"/>
    </row>
    <row r="90" spans="1:12" s="2" customFormat="1" ht="20.149999999999999" customHeight="1" thickBot="1">
      <c r="A90" s="3"/>
      <c r="B90" s="109" t="s">
        <v>90</v>
      </c>
      <c r="C90" s="110"/>
      <c r="D90" s="55"/>
      <c r="E90" s="23"/>
      <c r="F90" s="91"/>
      <c r="G90" s="91"/>
      <c r="H90" s="91"/>
      <c r="I90" s="91"/>
      <c r="J90" s="91"/>
      <c r="K90" s="91"/>
    </row>
    <row r="91" spans="1:12" s="2" customFormat="1" ht="20.149999999999999" customHeight="1">
      <c r="A91" s="3"/>
      <c r="B91" s="94"/>
      <c r="C91" s="94"/>
      <c r="D91" s="31"/>
      <c r="E91" s="23"/>
      <c r="F91" s="91"/>
      <c r="G91" s="91"/>
      <c r="H91" s="91"/>
      <c r="I91" s="91"/>
      <c r="J91" s="91"/>
      <c r="K91" s="91"/>
    </row>
    <row r="92" spans="1:12" s="2" customFormat="1" ht="20.149999999999999" customHeight="1">
      <c r="A92" s="3"/>
      <c r="B92" s="94"/>
      <c r="C92" s="94"/>
      <c r="D92" s="31"/>
      <c r="E92" s="23"/>
      <c r="F92" s="91"/>
      <c r="G92" s="91"/>
      <c r="H92" s="91"/>
      <c r="I92" s="91"/>
      <c r="J92" s="91"/>
      <c r="K92" s="91"/>
    </row>
    <row r="93" spans="1:12" s="2" customFormat="1" ht="20.149999999999999" customHeight="1">
      <c r="A93" s="3"/>
      <c r="B93" s="94"/>
      <c r="C93" s="94"/>
      <c r="D93" s="31"/>
      <c r="E93" s="23"/>
      <c r="F93" s="91"/>
      <c r="G93" s="91"/>
      <c r="H93" s="91"/>
      <c r="I93" s="91"/>
      <c r="J93" s="91"/>
      <c r="K93" s="91"/>
    </row>
    <row r="94" spans="1:12" s="2" customFormat="1" ht="18">
      <c r="A94" s="4" t="s">
        <v>95</v>
      </c>
      <c r="B94" s="43"/>
      <c r="J94" s="131"/>
      <c r="K94" s="131"/>
    </row>
    <row r="95" spans="1:12" s="84" customFormat="1" ht="20.149999999999999" customHeight="1">
      <c r="A95" s="82" t="s">
        <v>2</v>
      </c>
      <c r="B95" s="83" t="s">
        <v>93</v>
      </c>
      <c r="H95" s="130" t="s">
        <v>98</v>
      </c>
      <c r="I95" s="130"/>
      <c r="J95" s="130"/>
      <c r="K95" s="130"/>
    </row>
    <row r="96" spans="1:12" s="78" customFormat="1" ht="21">
      <c r="A96" s="76"/>
      <c r="B96" s="77" t="s">
        <v>94</v>
      </c>
      <c r="E96" s="102"/>
      <c r="F96" s="102"/>
      <c r="G96" s="102"/>
      <c r="H96" s="102"/>
      <c r="I96" s="102"/>
      <c r="J96" s="103" t="s">
        <v>91</v>
      </c>
      <c r="K96" s="103"/>
    </row>
    <row r="97" spans="1:11" s="3" customFormat="1" ht="20.149999999999999" customHeight="1"/>
    <row r="98" spans="1:11" s="3" customFormat="1" ht="20.149999999999999" customHeight="1">
      <c r="A98" s="104" t="s">
        <v>105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</row>
    <row r="99" spans="1:11" s="85" customFormat="1" ht="20.149999999999999" customHeight="1">
      <c r="A99" s="105" t="s">
        <v>1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</row>
    <row r="100" spans="1:11" s="85" customFormat="1" ht="20.149999999999999" customHeight="1">
      <c r="A100" s="106" t="s">
        <v>0</v>
      </c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</row>
  </sheetData>
  <mergeCells count="27">
    <mergeCell ref="A6:J6"/>
    <mergeCell ref="A7:J7"/>
    <mergeCell ref="I8:I9"/>
    <mergeCell ref="H8:H9"/>
    <mergeCell ref="H95:K95"/>
    <mergeCell ref="J94:K94"/>
    <mergeCell ref="A1:J1"/>
    <mergeCell ref="A2:J2"/>
    <mergeCell ref="A3:J3"/>
    <mergeCell ref="A4:J4"/>
    <mergeCell ref="A5:J5"/>
    <mergeCell ref="J96:K96"/>
    <mergeCell ref="A98:K98"/>
    <mergeCell ref="A99:K99"/>
    <mergeCell ref="A100:K100"/>
    <mergeCell ref="K8:K9"/>
    <mergeCell ref="B90:C90"/>
    <mergeCell ref="B8:B9"/>
    <mergeCell ref="C8:C9"/>
    <mergeCell ref="D8:D9"/>
    <mergeCell ref="E8:E9"/>
    <mergeCell ref="B87:C87"/>
    <mergeCell ref="B88:C88"/>
    <mergeCell ref="B89:C89"/>
    <mergeCell ref="G8:G9"/>
    <mergeCell ref="F8:F9"/>
    <mergeCell ref="J8:J9"/>
  </mergeCells>
  <phoneticPr fontId="19" type="noConversion"/>
  <printOptions horizontalCentered="1" verticalCentered="1"/>
  <pageMargins left="3.937007874015748E-2" right="3.937007874015748E-2" top="0.39370078740157483" bottom="0.39370078740157483" header="0.31496062992125984" footer="0.31496062992125984"/>
  <pageSetup scale="39" fitToHeight="8" orientation="landscape" r:id="rId1"/>
  <headerFooter>
    <oddFooter>&amp;R&amp;P</oddFooter>
  </headerFooter>
  <rowBreaks count="2" manualBreakCount="2">
    <brk id="38" max="10" man="1"/>
    <brk id="6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Yudelka Cano</cp:lastModifiedBy>
  <cp:lastPrinted>2024-08-09T13:29:00Z</cp:lastPrinted>
  <dcterms:created xsi:type="dcterms:W3CDTF">2024-02-08T14:52:10Z</dcterms:created>
  <dcterms:modified xsi:type="dcterms:W3CDTF">2024-08-09T17:03:01Z</dcterms:modified>
</cp:coreProperties>
</file>