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F8D208D5-F06A-4D6E-9E9E-395D73C0F98C}" xr6:coauthVersionLast="47" xr6:coauthVersionMax="47" xr10:uidLastSave="{00000000-0000-0000-0000-000000000000}"/>
  <bookViews>
    <workbookView xWindow="-120" yWindow="-120" windowWidth="29040" windowHeight="15840" xr2:uid="{CAC3ECA3-C72E-47A0-90DF-0D3686C2DE78}"/>
  </bookViews>
  <sheets>
    <sheet name="EJECUCION PRESUPUESTARIA" sheetId="1" r:id="rId1"/>
  </sheets>
  <externalReferences>
    <externalReference r:id="rId2"/>
    <externalReference r:id="rId3"/>
  </externalReferences>
  <definedNames>
    <definedName name="_xlnm._FilterDatabase" localSheetId="0" hidden="1">'EJECUCION PRESUPUESTARIA'!$B$10:$D$84</definedName>
    <definedName name="_xlnm.Print_Area" localSheetId="0">'EJECUCION PRESUPUESTARIA'!$A$1:$P$110</definedName>
    <definedName name="_xlnm.Print_Titles" localSheetId="0">'EJECUCION PRESUPUESTARIA'!$1:$10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79" i="1"/>
  <c r="P76" i="1"/>
  <c r="P53" i="1"/>
  <c r="P17" i="1"/>
  <c r="P11" i="1"/>
  <c r="O53" i="1"/>
  <c r="O27" i="1"/>
  <c r="O17" i="1"/>
  <c r="O79" i="1"/>
  <c r="O11" i="1"/>
  <c r="N11" i="1"/>
  <c r="N53" i="1"/>
  <c r="N76" i="1"/>
  <c r="N63" i="1"/>
  <c r="N27" i="1"/>
  <c r="N17" i="1"/>
  <c r="M11" i="1"/>
  <c r="M53" i="1"/>
  <c r="M79" i="1"/>
  <c r="M76" i="1"/>
  <c r="M63" i="1"/>
  <c r="M27" i="1"/>
  <c r="M17" i="1"/>
  <c r="P84" i="1" l="1"/>
  <c r="O84" i="1"/>
  <c r="M84" i="1"/>
  <c r="L79" i="1"/>
  <c r="L27" i="1"/>
  <c r="E27" i="1"/>
  <c r="L11" i="1"/>
  <c r="L17" i="1"/>
  <c r="L76" i="1"/>
  <c r="L63" i="1"/>
  <c r="L53" i="1"/>
  <c r="L84" i="1" l="1"/>
  <c r="K11" i="1" l="1"/>
  <c r="K17" i="1"/>
  <c r="K76" i="1"/>
  <c r="K63" i="1"/>
  <c r="K53" i="1"/>
  <c r="K27" i="1"/>
  <c r="J76" i="1"/>
  <c r="J63" i="1"/>
  <c r="J53" i="1"/>
  <c r="J27" i="1"/>
  <c r="J17" i="1"/>
  <c r="J11" i="1"/>
  <c r="I27" i="1"/>
  <c r="I17" i="1"/>
  <c r="I53" i="1"/>
  <c r="K84" i="1" l="1"/>
  <c r="J84" i="1"/>
  <c r="I76" i="1"/>
  <c r="I63" i="1"/>
  <c r="I11" i="1"/>
  <c r="H76" i="1"/>
  <c r="H17" i="1"/>
  <c r="H27" i="1"/>
  <c r="H11" i="1"/>
  <c r="H63" i="1"/>
  <c r="H53" i="1"/>
  <c r="G79" i="1"/>
  <c r="G27" i="1"/>
  <c r="G17" i="1"/>
  <c r="G11" i="1"/>
  <c r="G63" i="1"/>
  <c r="I84" i="1" l="1"/>
  <c r="H84" i="1"/>
  <c r="G76" i="1"/>
  <c r="G53" i="1"/>
  <c r="F11" i="1"/>
  <c r="F76" i="1"/>
  <c r="F53" i="1"/>
  <c r="F27" i="1"/>
  <c r="F17" i="1"/>
  <c r="E76" i="1"/>
  <c r="E17" i="1"/>
  <c r="E53" i="1"/>
  <c r="E11" i="1"/>
  <c r="G84" i="1" l="1"/>
  <c r="F84" i="1"/>
  <c r="E84" i="1"/>
  <c r="C16" i="1"/>
  <c r="C18" i="1"/>
  <c r="C19" i="1"/>
  <c r="C20" i="1"/>
  <c r="C21" i="1"/>
  <c r="C22" i="1"/>
  <c r="C23" i="1"/>
  <c r="C24" i="1"/>
  <c r="C25" i="1"/>
  <c r="C26" i="1"/>
  <c r="C28" i="1"/>
  <c r="C29" i="1"/>
  <c r="C30" i="1"/>
  <c r="C31" i="1"/>
  <c r="C32" i="1"/>
  <c r="C33" i="1"/>
  <c r="C34" i="1"/>
  <c r="C36" i="1"/>
  <c r="C38" i="1"/>
  <c r="C37" i="1" s="1"/>
  <c r="C46" i="1"/>
  <c r="C54" i="1"/>
  <c r="C55" i="1"/>
  <c r="C56" i="1"/>
  <c r="C58" i="1"/>
  <c r="C59" i="1"/>
  <c r="C65" i="1"/>
  <c r="C63" i="1" s="1"/>
  <c r="C68" i="1"/>
  <c r="C71" i="1"/>
  <c r="C75" i="1"/>
  <c r="C53" i="1" l="1"/>
  <c r="C17" i="1"/>
  <c r="C27" i="1"/>
  <c r="C11" i="1"/>
  <c r="C84" i="1" l="1"/>
  <c r="N79" i="1" l="1"/>
  <c r="N84" i="1" s="1"/>
</calcChain>
</file>

<file path=xl/sharedStrings.xml><?xml version="1.0" encoding="utf-8"?>
<sst xmlns="http://schemas.openxmlformats.org/spreadsheetml/2006/main" count="114" uniqueCount="111">
  <si>
    <t>Director General</t>
  </si>
  <si>
    <t>Oliver Nazario Brugal</t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</si>
  <si>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</si>
  <si>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</si>
  <si>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</si>
  <si>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</si>
  <si>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</si>
  <si>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</si>
  <si>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</si>
  <si>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</si>
  <si>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</si>
  <si>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</si>
  <si>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</si>
  <si>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</si>
  <si>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</si>
  <si>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</si>
  <si>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</si>
  <si>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</si>
  <si>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</si>
  <si>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</si>
  <si>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</si>
  <si>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</si>
  <si>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</si>
  <si>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</si>
  <si>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</si>
  <si>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</si>
  <si>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</si>
  <si>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</si>
  <si>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</si>
  <si>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</si>
  <si>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</si>
  <si>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</si>
  <si>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</si>
  <si>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</si>
  <si>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</si>
  <si>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</si>
  <si>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</si>
  <si>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</si>
  <si>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</si>
  <si>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</si>
  <si>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</si>
  <si>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</si>
  <si>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</si>
  <si>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</si>
  <si>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</si>
  <si>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</si>
  <si>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</si>
  <si>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</si>
  <si>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</si>
  <si>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</si>
  <si>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</si>
  <si>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</si>
  <si>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</si>
  <si>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</si>
  <si>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</si>
  <si>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</si>
  <si>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</si>
  <si>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</si>
  <si>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</si>
  <si>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</si>
  <si>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</si>
  <si>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</si>
  <si>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</si>
  <si>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</si>
  <si>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</si>
  <si>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</si>
  <si>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</si>
  <si>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</si>
  <si>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</si>
  <si>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</si>
  <si>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</si>
  <si>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</si>
  <si>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</si>
  <si>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</si>
  <si>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</si>
  <si>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</si>
  <si>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RD$</t>
  </si>
  <si>
    <t>2 - GASTOS</t>
  </si>
  <si>
    <t>PRESUPUESTO
 MODIFICADO</t>
  </si>
  <si>
    <t>PRESUPUESTO
 APROBADO</t>
  </si>
  <si>
    <t>DENOMINACIÓN</t>
  </si>
  <si>
    <t xml:space="preserve">  Institución-6109-01-0001  </t>
  </si>
  <si>
    <t>VALORES EN RD$</t>
  </si>
  <si>
    <t>CORAAPPLATA</t>
  </si>
  <si>
    <t xml:space="preserve">CORPORACIÓN DE ACUEDUCTOS Y ALCANTARILLADOS DE PUERTO PLATA </t>
  </si>
  <si>
    <t>MINISTERIO DE SALUD PÚBLICA</t>
  </si>
  <si>
    <t>ENERO</t>
  </si>
  <si>
    <t>Encargada de Presupuesto</t>
  </si>
  <si>
    <t>________________________________________________</t>
  </si>
  <si>
    <t>EJECUCIÓN DE GASTO Y APLICACIONES FINANCIERAS</t>
  </si>
  <si>
    <t>FEBRERO</t>
  </si>
  <si>
    <t>MARZO</t>
  </si>
  <si>
    <t>ABRIL</t>
  </si>
  <si>
    <t>MAYO</t>
  </si>
  <si>
    <t>Año 2024</t>
  </si>
  <si>
    <t>JUNIO</t>
  </si>
  <si>
    <t>JULIO</t>
  </si>
  <si>
    <t>______________________________________________________</t>
  </si>
  <si>
    <t>AGOSTO</t>
  </si>
  <si>
    <t>SEPTIEMBRE</t>
  </si>
  <si>
    <t>.</t>
  </si>
  <si>
    <t>OCTUBRE</t>
  </si>
  <si>
    <t>NOVIEMBRE</t>
  </si>
  <si>
    <t xml:space="preserve">                                   Eddy Gabiela Dominguez</t>
  </si>
  <si>
    <t xml:space="preserve">                          Directora Administrativa y Financiera</t>
  </si>
  <si>
    <r>
      <rPr>
        <b/>
        <sz val="14"/>
        <color theme="1"/>
        <rFont val="Aptos Narrow"/>
        <family val="2"/>
        <scheme val="minor"/>
      </rPr>
      <t>Fuente:</t>
    </r>
    <r>
      <rPr>
        <sz val="14"/>
        <color theme="1"/>
        <rFont val="Aptos Narrow"/>
        <family val="2"/>
        <scheme val="minor"/>
      </rPr>
      <t xml:space="preserve"> SIGEF</t>
    </r>
  </si>
  <si>
    <r>
      <rPr>
        <b/>
        <sz val="14"/>
        <color theme="1"/>
        <rFont val="Aptos Narrow"/>
        <family val="2"/>
        <scheme val="minor"/>
      </rPr>
      <t>Presupuesto aprobado:</t>
    </r>
    <r>
      <rPr>
        <sz val="14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</si>
  <si>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</si>
  <si>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Aptos Narrow"/>
        <family val="2"/>
        <scheme val="minor"/>
      </rPr>
      <t>Total devengado:</t>
    </r>
    <r>
      <rPr>
        <sz val="14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  </r>
  </si>
  <si>
    <t>DICIEMBRE</t>
  </si>
  <si>
    <t>Yudelka Altagracia Almonte 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</si>
</sst>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Palatino Linotype"/>
      <family val="1"/>
    </font>
    <font>
      <sz val="14"/>
      <color theme="1"/>
      <name val="Palatino Linotype"/>
      <family val="1"/>
    </font>
    <font>
      <sz val="12"/>
      <color theme="1"/>
      <name val="Palatino Linotype"/>
      <family val="1"/>
    </font>
    <font>
      <sz val="14"/>
      <name val="Palatino Linotype"/>
      <family val="1"/>
    </font>
    <font>
      <sz val="14"/>
      <name val="Arial"/>
      <family val="2"/>
    </font>
    <font>
      <b/>
      <sz val="14"/>
      <name val="Palatino Linotype"/>
      <family val="1"/>
    </font>
    <font>
      <b/>
      <sz val="14"/>
      <name val="Arial"/>
      <family val="2"/>
    </font>
    <font>
      <sz val="10"/>
      <name val="Arial"/>
      <family val="2"/>
    </font>
    <font>
      <b/>
      <sz val="16"/>
      <color theme="1"/>
      <name val="Palatino Linotype"/>
      <family val="1"/>
    </font>
    <font>
      <b/>
      <sz val="16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Palatino Linotype"/>
      <family val="1"/>
    </font>
    <font>
      <sz val="16"/>
      <color theme="1"/>
      <name val="Aptos Display"/>
      <family val="2"/>
      <scheme val="major"/>
    </font>
    <font>
      <sz val="16"/>
      <color theme="1"/>
      <name val="Calibri CUERPO"/>
    </font>
    <font>
      <sz val="16"/>
      <name val="Calibri CUERPO"/>
    </font>
    <font>
      <b/>
      <sz val="16"/>
      <name val="Calibri CUERPO"/>
    </font>
    <font>
      <b/>
      <sz val="13"/>
      <color theme="1"/>
      <name val="Calibri CUERPO"/>
    </font>
    <font>
      <sz val="12"/>
      <name val="Calibri CUERPO"/>
    </font>
    <font>
      <sz val="13"/>
      <color theme="1"/>
      <name val="Calibri CUERPO"/>
    </font>
    <font>
      <sz val="12"/>
      <color theme="1"/>
      <name val="Calibri CUERPO"/>
    </font>
    <font>
      <b/>
      <sz val="12"/>
      <color theme="1"/>
      <name val="Calibri CUERPO"/>
    </font>
    <font>
      <sz val="8"/>
      <name val="Calibri CUERPO"/>
    </font>
    <font>
      <b/>
      <sz val="16"/>
      <name val="Colibri CUERPO"/>
    </font>
    <font>
      <b/>
      <sz val="12"/>
      <color theme="1"/>
      <name val="Colibri CUERPO"/>
    </font>
    <font>
      <sz val="12"/>
      <color theme="1"/>
      <name val="Colibri CUERPO"/>
    </font>
    <font>
      <sz val="8"/>
      <name val="Colibri CUERPO"/>
    </font>
    <font>
      <b/>
      <sz val="14"/>
      <color theme="1"/>
      <name val="Colibri CUERPO"/>
    </font>
    <font>
      <sz val="20"/>
      <color theme="1"/>
      <name val="Arial"/>
      <family val="2"/>
    </font>
    <font>
      <b/>
      <sz val="20"/>
      <color theme="1"/>
      <name val="Calibri CUERPO"/>
    </font>
    <font>
      <sz val="20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 CUERPO"/>
    </font>
    <font>
      <sz val="16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8"/>
      <color theme="1"/>
      <name val="Colibri CUERPO"/>
    </font>
    <font>
      <sz val="18"/>
      <color theme="1"/>
      <name val="Aptos Narrow"/>
      <family val="2"/>
      <scheme val="minor"/>
    </font>
    <font>
      <b/>
      <sz val="20"/>
      <color theme="1"/>
      <name val="Palatino Linotype"/>
      <family val="1"/>
    </font>
    <font>
      <b/>
      <sz val="16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Palatino Linotype"/>
      <family val="1"/>
    </font>
    <font>
      <b/>
      <sz val="16"/>
      <color theme="0"/>
      <name val="Colibri CUERPO"/>
    </font>
    <font>
      <b/>
      <sz val="16"/>
      <color theme="0"/>
      <name val="Calibri CUERPO"/>
    </font>
    <font>
      <b/>
      <sz val="14"/>
      <color theme="0"/>
      <name val="Calibri CUERPO"/>
    </font>
    <font>
      <b/>
      <sz val="20"/>
      <color theme="0"/>
      <name val="Colibri CUERPO"/>
    </font>
    <font>
      <b/>
      <sz val="20"/>
      <color theme="0"/>
      <name val="Calibri CUERPO"/>
    </font>
    <font>
      <b/>
      <sz val="36"/>
      <color theme="1"/>
      <name val="Palatino Linotype"/>
      <family val="1"/>
    </font>
    <font>
      <b/>
      <sz val="18"/>
      <color theme="1"/>
      <name val="Colibri CUERPO"/>
    </font>
    <font>
      <b/>
      <sz val="18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65">
    <xf numFmtId="0" fontId="0" fillId="0" borderId="0" xfId="0"/>
    <xf numFmtId="164" fontId="18" fillId="0" borderId="0" xfId="1" applyFont="1"/>
    <xf numFmtId="164" fontId="23" fillId="2" borderId="0" xfId="1" applyFont="1" applyFill="1" applyBorder="1" applyAlignment="1">
      <alignment horizontal="center" vertical="center"/>
    </xf>
    <xf numFmtId="164" fontId="23" fillId="2" borderId="0" xfId="1" applyFont="1" applyFill="1" applyAlignment="1">
      <alignment horizontal="center" vertical="center"/>
    </xf>
    <xf numFmtId="164" fontId="23" fillId="2" borderId="0" xfId="1" applyFont="1" applyFill="1" applyAlignment="1">
      <alignment horizontal="right" vertical="center"/>
    </xf>
    <xf numFmtId="164" fontId="23" fillId="0" borderId="0" xfId="1" applyFont="1" applyAlignment="1">
      <alignment horizontal="center" vertical="center"/>
    </xf>
    <xf numFmtId="164" fontId="23" fillId="2" borderId="0" xfId="1" applyFont="1" applyFill="1" applyAlignment="1">
      <alignment horizontal="center" vertical="top"/>
    </xf>
    <xf numFmtId="164" fontId="24" fillId="2" borderId="0" xfId="1" applyFont="1" applyFill="1" applyBorder="1" applyAlignment="1">
      <alignment vertical="top"/>
    </xf>
    <xf numFmtId="164" fontId="24" fillId="2" borderId="0" xfId="1" applyFont="1" applyFill="1" applyAlignment="1">
      <alignment vertical="top"/>
    </xf>
    <xf numFmtId="164" fontId="23" fillId="0" borderId="0" xfId="1" applyFont="1"/>
    <xf numFmtId="164" fontId="24" fillId="2" borderId="0" xfId="1" applyFont="1" applyFill="1" applyBorder="1" applyAlignment="1">
      <alignment horizontal="left" vertical="top"/>
    </xf>
    <xf numFmtId="164" fontId="25" fillId="2" borderId="0" xfId="1" applyFont="1" applyFill="1" applyAlignment="1">
      <alignment vertical="top"/>
    </xf>
    <xf numFmtId="164" fontId="19" fillId="4" borderId="0" xfId="1" applyFont="1" applyFill="1" applyAlignment="1">
      <alignment vertical="top"/>
    </xf>
    <xf numFmtId="164" fontId="20" fillId="2" borderId="6" xfId="1" applyFont="1" applyFill="1" applyBorder="1" applyAlignment="1">
      <alignment horizontal="center" vertical="center"/>
    </xf>
    <xf numFmtId="164" fontId="20" fillId="2" borderId="6" xfId="1" applyFont="1" applyFill="1" applyBorder="1" applyAlignment="1">
      <alignment vertical="center"/>
    </xf>
    <xf numFmtId="164" fontId="6" fillId="0" borderId="0" xfId="1" applyFont="1"/>
    <xf numFmtId="164" fontId="4" fillId="0" borderId="0" xfId="1" applyFont="1"/>
    <xf numFmtId="164" fontId="5" fillId="0" borderId="0" xfId="1" applyFont="1"/>
    <xf numFmtId="164" fontId="34" fillId="2" borderId="0" xfId="1" applyFont="1" applyFill="1"/>
    <xf numFmtId="164" fontId="0" fillId="2" borderId="0" xfId="1" applyFont="1" applyFill="1"/>
    <xf numFmtId="164" fontId="0" fillId="0" borderId="0" xfId="1" applyFont="1"/>
    <xf numFmtId="164" fontId="45" fillId="0" borderId="0" xfId="1" applyFont="1"/>
    <xf numFmtId="164" fontId="21" fillId="2" borderId="0" xfId="1" applyFont="1" applyFill="1" applyAlignment="1">
      <alignment horizontal="center" vertical="center"/>
    </xf>
    <xf numFmtId="164" fontId="13" fillId="0" borderId="0" xfId="1" applyFont="1"/>
    <xf numFmtId="164" fontId="12" fillId="0" borderId="0" xfId="1" applyFont="1"/>
    <xf numFmtId="164" fontId="13" fillId="0" borderId="0" xfId="1" applyFont="1" applyAlignment="1">
      <alignment vertical="center"/>
    </xf>
    <xf numFmtId="164" fontId="12" fillId="0" borderId="0" xfId="1" applyFont="1" applyAlignment="1">
      <alignment vertical="center"/>
    </xf>
    <xf numFmtId="164" fontId="35" fillId="2" borderId="0" xfId="1" applyFont="1" applyFill="1" applyAlignment="1">
      <alignment vertical="center"/>
    </xf>
    <xf numFmtId="164" fontId="27" fillId="2" borderId="6" xfId="1" applyFont="1" applyFill="1" applyBorder="1" applyAlignment="1">
      <alignment horizontal="left" vertical="center"/>
    </xf>
    <xf numFmtId="164" fontId="16" fillId="2" borderId="0" xfId="1" applyFont="1" applyFill="1" applyAlignment="1">
      <alignment vertical="center"/>
    </xf>
    <xf numFmtId="164" fontId="8" fillId="2" borderId="0" xfId="1" applyFont="1" applyFill="1"/>
    <xf numFmtId="164" fontId="28" fillId="4" borderId="0" xfId="1" applyFont="1" applyFill="1" applyBorder="1" applyAlignment="1">
      <alignment horizontal="left" vertical="center"/>
    </xf>
    <xf numFmtId="164" fontId="21" fillId="4" borderId="0" xfId="1" applyFont="1" applyFill="1" applyBorder="1" applyAlignment="1">
      <alignment horizontal="center" vertical="center"/>
    </xf>
    <xf numFmtId="164" fontId="22" fillId="2" borderId="0" xfId="1" applyFont="1" applyFill="1" applyAlignment="1">
      <alignment vertical="top"/>
    </xf>
    <xf numFmtId="164" fontId="7" fillId="2" borderId="0" xfId="1" applyFont="1" applyFill="1"/>
    <xf numFmtId="164" fontId="2" fillId="0" borderId="0" xfId="1" applyFont="1"/>
    <xf numFmtId="164" fontId="29" fillId="2" borderId="0" xfId="1" applyFont="1" applyFill="1" applyAlignment="1">
      <alignment horizontal="left" vertical="center"/>
    </xf>
    <xf numFmtId="164" fontId="28" fillId="4" borderId="3" xfId="1" applyFont="1" applyFill="1" applyBorder="1" applyAlignment="1">
      <alignment horizontal="left" vertical="center"/>
    </xf>
    <xf numFmtId="164" fontId="21" fillId="4" borderId="0" xfId="1" applyFont="1" applyFill="1" applyAlignment="1">
      <alignment horizontal="center" vertical="center"/>
    </xf>
    <xf numFmtId="164" fontId="2" fillId="2" borderId="0" xfId="1" applyFont="1" applyFill="1"/>
    <xf numFmtId="164" fontId="6" fillId="2" borderId="0" xfId="1" applyFont="1" applyFill="1"/>
    <xf numFmtId="164" fontId="8" fillId="2" borderId="0" xfId="1" applyFont="1" applyFill="1" applyAlignment="1">
      <alignment vertical="top"/>
    </xf>
    <xf numFmtId="164" fontId="28" fillId="4" borderId="3" xfId="1" applyFont="1" applyFill="1" applyBorder="1" applyAlignment="1">
      <alignment horizontal="left" vertical="top"/>
    </xf>
    <xf numFmtId="164" fontId="21" fillId="4" borderId="0" xfId="1" applyFont="1" applyFill="1" applyAlignment="1">
      <alignment horizontal="center" vertical="top"/>
    </xf>
    <xf numFmtId="164" fontId="7" fillId="2" borderId="0" xfId="1" applyFont="1" applyFill="1" applyAlignment="1">
      <alignment vertical="top"/>
    </xf>
    <xf numFmtId="164" fontId="22" fillId="2" borderId="0" xfId="1" applyFont="1" applyFill="1" applyAlignment="1">
      <alignment vertical="top" wrapText="1"/>
    </xf>
    <xf numFmtId="164" fontId="22" fillId="2" borderId="0" xfId="1" applyFont="1" applyFill="1" applyAlignment="1">
      <alignment horizontal="left" vertical="top"/>
    </xf>
    <xf numFmtId="164" fontId="10" fillId="2" borderId="0" xfId="1" applyFont="1" applyFill="1"/>
    <xf numFmtId="164" fontId="9" fillId="2" borderId="0" xfId="1" applyFont="1" applyFill="1"/>
    <xf numFmtId="164" fontId="3" fillId="0" borderId="0" xfId="1" applyFont="1"/>
    <xf numFmtId="164" fontId="28" fillId="2" borderId="3" xfId="1" applyFont="1" applyFill="1" applyBorder="1" applyAlignment="1">
      <alignment horizontal="left" vertical="center"/>
    </xf>
    <xf numFmtId="164" fontId="32" fillId="2" borderId="0" xfId="1" applyFont="1" applyFill="1"/>
    <xf numFmtId="164" fontId="49" fillId="5" borderId="2" xfId="1" applyFont="1" applyFill="1" applyBorder="1" applyAlignment="1">
      <alignment horizontal="left" vertical="center"/>
    </xf>
    <xf numFmtId="164" fontId="50" fillId="5" borderId="1" xfId="1" applyFont="1" applyFill="1" applyBorder="1" applyAlignment="1">
      <alignment horizontal="right" vertical="center"/>
    </xf>
    <xf numFmtId="164" fontId="50" fillId="5" borderId="4" xfId="1" applyFont="1" applyFill="1" applyBorder="1" applyAlignment="1">
      <alignment horizontal="right" vertical="top"/>
    </xf>
    <xf numFmtId="164" fontId="30" fillId="3" borderId="0" xfId="1" applyFont="1" applyFill="1" applyAlignment="1">
      <alignment horizontal="left" vertical="top"/>
    </xf>
    <xf numFmtId="164" fontId="26" fillId="3" borderId="0" xfId="1" applyFont="1" applyFill="1" applyAlignment="1">
      <alignment horizontal="left" vertical="top"/>
    </xf>
    <xf numFmtId="164" fontId="14" fillId="0" borderId="0" xfId="1" applyFont="1" applyAlignment="1">
      <alignment vertical="top" wrapText="1"/>
    </xf>
    <xf numFmtId="164" fontId="3" fillId="2" borderId="0" xfId="1" applyFont="1" applyFill="1"/>
    <xf numFmtId="164" fontId="39" fillId="2" borderId="0" xfId="1" applyFont="1" applyFill="1"/>
    <xf numFmtId="164" fontId="41" fillId="2" borderId="0" xfId="1" applyFont="1" applyFill="1"/>
    <xf numFmtId="164" fontId="36" fillId="2" borderId="0" xfId="1" applyFont="1" applyFill="1"/>
    <xf numFmtId="164" fontId="38" fillId="2" borderId="0" xfId="1" applyFont="1" applyFill="1"/>
    <xf numFmtId="164" fontId="41" fillId="0" borderId="0" xfId="1" applyFont="1"/>
    <xf numFmtId="164" fontId="17" fillId="2" borderId="6" xfId="1" applyFont="1" applyFill="1" applyBorder="1" applyAlignment="1">
      <alignment horizontal="center" vertical="center" shrinkToFit="1"/>
    </xf>
    <xf numFmtId="164" fontId="16" fillId="2" borderId="6" xfId="1" applyFont="1" applyFill="1" applyBorder="1" applyAlignment="1">
      <alignment vertical="center" shrinkToFit="1"/>
    </xf>
    <xf numFmtId="164" fontId="20" fillId="4" borderId="0" xfId="1" applyFont="1" applyFill="1" applyAlignment="1">
      <alignment shrinkToFit="1"/>
    </xf>
    <xf numFmtId="164" fontId="19" fillId="2" borderId="0" xfId="1" applyFont="1" applyFill="1" applyAlignment="1">
      <alignment shrinkToFit="1"/>
    </xf>
    <xf numFmtId="164" fontId="18" fillId="2" borderId="0" xfId="1" applyFont="1" applyFill="1" applyAlignment="1">
      <alignment shrinkToFit="1"/>
    </xf>
    <xf numFmtId="164" fontId="18" fillId="0" borderId="0" xfId="1" applyFont="1" applyAlignment="1">
      <alignment shrinkToFit="1"/>
    </xf>
    <xf numFmtId="164" fontId="19" fillId="4" borderId="0" xfId="1" applyFont="1" applyFill="1" applyAlignment="1">
      <alignment vertical="top" shrinkToFit="1"/>
    </xf>
    <xf numFmtId="164" fontId="6" fillId="0" borderId="0" xfId="1" applyFont="1" applyAlignment="1">
      <alignment shrinkToFit="1"/>
    </xf>
    <xf numFmtId="164" fontId="19" fillId="4" borderId="0" xfId="1" applyFont="1" applyFill="1" applyAlignment="1">
      <alignment shrinkToFit="1"/>
    </xf>
    <xf numFmtId="164" fontId="0" fillId="0" borderId="0" xfId="1" applyFont="1" applyAlignment="1">
      <alignment shrinkToFit="1"/>
    </xf>
    <xf numFmtId="164" fontId="7" fillId="2" borderId="0" xfId="1" applyFont="1" applyFill="1" applyAlignment="1">
      <alignment shrinkToFit="1"/>
    </xf>
    <xf numFmtId="164" fontId="18" fillId="0" borderId="0" xfId="1" applyFont="1" applyAlignment="1">
      <alignment horizontal="center" vertical="center" shrinkToFit="1"/>
    </xf>
    <xf numFmtId="164" fontId="18" fillId="4" borderId="0" xfId="1" applyFont="1" applyFill="1" applyAlignment="1">
      <alignment shrinkToFit="1"/>
    </xf>
    <xf numFmtId="164" fontId="37" fillId="0" borderId="0" xfId="1" applyFont="1" applyAlignment="1">
      <alignment shrinkToFit="1"/>
    </xf>
    <xf numFmtId="164" fontId="45" fillId="0" borderId="0" xfId="1" applyFont="1" applyAlignment="1">
      <alignment shrinkToFit="1"/>
    </xf>
    <xf numFmtId="164" fontId="5" fillId="0" borderId="0" xfId="1" applyFont="1" applyAlignment="1">
      <alignment shrinkToFit="1"/>
    </xf>
    <xf numFmtId="164" fontId="4" fillId="0" borderId="0" xfId="1" applyFont="1" applyAlignment="1">
      <alignment shrinkToFit="1"/>
    </xf>
    <xf numFmtId="164" fontId="33" fillId="2" borderId="5" xfId="1" applyFont="1" applyFill="1" applyBorder="1" applyAlignment="1">
      <alignment vertical="center" shrinkToFit="1"/>
    </xf>
    <xf numFmtId="164" fontId="0" fillId="2" borderId="0" xfId="1" applyFont="1" applyFill="1" applyAlignment="1">
      <alignment shrinkToFit="1"/>
    </xf>
    <xf numFmtId="164" fontId="41" fillId="2" borderId="0" xfId="1" applyFont="1" applyFill="1" applyAlignment="1">
      <alignment shrinkToFit="1"/>
    </xf>
    <xf numFmtId="164" fontId="37" fillId="2" borderId="0" xfId="1" applyFont="1" applyFill="1" applyBorder="1" applyAlignment="1">
      <alignment vertical="center" shrinkToFit="1"/>
    </xf>
    <xf numFmtId="164" fontId="2" fillId="2" borderId="0" xfId="1" applyFont="1" applyFill="1" applyAlignment="1">
      <alignment shrinkToFit="1"/>
    </xf>
    <xf numFmtId="164" fontId="2" fillId="2" borderId="0" xfId="1" applyFont="1" applyFill="1" applyAlignment="1"/>
    <xf numFmtId="164" fontId="4" fillId="0" borderId="0" xfId="1" applyFont="1" applyAlignment="1">
      <alignment vertical="top"/>
    </xf>
    <xf numFmtId="164" fontId="12" fillId="0" borderId="0" xfId="1" applyFont="1" applyAlignment="1">
      <alignment vertical="top"/>
    </xf>
    <xf numFmtId="164" fontId="16" fillId="2" borderId="6" xfId="1" applyFont="1" applyFill="1" applyBorder="1" applyAlignment="1">
      <alignment vertical="top" shrinkToFit="1"/>
    </xf>
    <xf numFmtId="164" fontId="16" fillId="2" borderId="6" xfId="1" applyFont="1" applyFill="1" applyBorder="1" applyAlignment="1">
      <alignment vertical="top"/>
    </xf>
    <xf numFmtId="164" fontId="16" fillId="2" borderId="0" xfId="1" applyFont="1" applyFill="1" applyAlignment="1">
      <alignment vertical="top"/>
    </xf>
    <xf numFmtId="164" fontId="20" fillId="4" borderId="0" xfId="1" applyFont="1" applyFill="1" applyAlignment="1">
      <alignment vertical="top" shrinkToFit="1"/>
    </xf>
    <xf numFmtId="164" fontId="20" fillId="4" borderId="0" xfId="1" applyFont="1" applyFill="1" applyAlignment="1">
      <alignment vertical="top"/>
    </xf>
    <xf numFmtId="4" fontId="0" fillId="0" borderId="0" xfId="0" applyNumberFormat="1" applyAlignment="1">
      <alignment vertical="top"/>
    </xf>
    <xf numFmtId="164" fontId="18" fillId="2" borderId="0" xfId="1" applyFont="1" applyFill="1" applyAlignment="1">
      <alignment vertical="top" shrinkToFit="1"/>
    </xf>
    <xf numFmtId="164" fontId="18" fillId="0" borderId="0" xfId="1" applyFont="1" applyAlignment="1">
      <alignment vertical="top" shrinkToFit="1"/>
    </xf>
    <xf numFmtId="164" fontId="18" fillId="0" borderId="0" xfId="1" applyFont="1" applyAlignment="1">
      <alignment vertical="top"/>
    </xf>
    <xf numFmtId="164" fontId="6" fillId="0" borderId="0" xfId="1" applyFont="1" applyAlignment="1">
      <alignment vertical="top"/>
    </xf>
    <xf numFmtId="164" fontId="6" fillId="2" borderId="0" xfId="1" applyFont="1" applyFill="1" applyAlignment="1">
      <alignment vertical="top"/>
    </xf>
    <xf numFmtId="164" fontId="6" fillId="0" borderId="0" xfId="1" applyFont="1" applyAlignment="1">
      <alignment vertical="top" shrinkToFit="1"/>
    </xf>
    <xf numFmtId="164" fontId="9" fillId="2" borderId="0" xfId="1" applyFont="1" applyFill="1" applyAlignment="1">
      <alignment vertical="top"/>
    </xf>
    <xf numFmtId="164" fontId="0" fillId="0" borderId="0" xfId="1" applyFont="1" applyAlignment="1">
      <alignment vertical="top" shrinkToFit="1"/>
    </xf>
    <xf numFmtId="164" fontId="0" fillId="0" borderId="0" xfId="1" applyFont="1" applyAlignment="1">
      <alignment vertical="top"/>
    </xf>
    <xf numFmtId="164" fontId="7" fillId="2" borderId="0" xfId="1" applyFont="1" applyFill="1" applyAlignment="1">
      <alignment vertical="top" shrinkToFit="1"/>
    </xf>
    <xf numFmtId="164" fontId="5" fillId="0" borderId="0" xfId="1" applyFont="1" applyAlignment="1">
      <alignment vertical="top"/>
    </xf>
    <xf numFmtId="164" fontId="18" fillId="4" borderId="0" xfId="1" applyFont="1" applyFill="1" applyAlignment="1">
      <alignment vertical="top" shrinkToFit="1"/>
    </xf>
    <xf numFmtId="164" fontId="18" fillId="4" borderId="0" xfId="1" applyFont="1" applyFill="1" applyAlignment="1">
      <alignment vertical="top"/>
    </xf>
    <xf numFmtId="164" fontId="37" fillId="0" borderId="0" xfId="1" applyFont="1" applyAlignment="1">
      <alignment vertical="top" shrinkToFit="1"/>
    </xf>
    <xf numFmtId="164" fontId="45" fillId="0" borderId="0" xfId="1" applyFont="1" applyAlignment="1">
      <alignment vertical="top"/>
    </xf>
    <xf numFmtId="164" fontId="45" fillId="0" borderId="0" xfId="1" applyFont="1" applyAlignment="1">
      <alignment vertical="top" shrinkToFit="1"/>
    </xf>
    <xf numFmtId="164" fontId="5" fillId="0" borderId="0" xfId="1" applyFont="1" applyAlignment="1">
      <alignment vertical="top" shrinkToFit="1"/>
    </xf>
    <xf numFmtId="164" fontId="4" fillId="0" borderId="0" xfId="1" applyFont="1" applyAlignment="1">
      <alignment vertical="top" shrinkToFit="1"/>
    </xf>
    <xf numFmtId="164" fontId="33" fillId="2" borderId="5" xfId="1" applyFont="1" applyFill="1" applyBorder="1" applyAlignment="1">
      <alignment vertical="top" shrinkToFit="1"/>
    </xf>
    <xf numFmtId="164" fontId="33" fillId="2" borderId="5" xfId="1" applyFont="1" applyFill="1" applyBorder="1" applyAlignment="1">
      <alignment vertical="top"/>
    </xf>
    <xf numFmtId="164" fontId="34" fillId="2" borderId="0" xfId="1" applyFont="1" applyFill="1" applyAlignment="1">
      <alignment vertical="top"/>
    </xf>
    <xf numFmtId="164" fontId="0" fillId="2" borderId="0" xfId="1" applyFont="1" applyFill="1" applyAlignment="1">
      <alignment vertical="top" shrinkToFit="1"/>
    </xf>
    <xf numFmtId="164" fontId="0" fillId="2" borderId="0" xfId="1" applyFont="1" applyFill="1" applyAlignment="1">
      <alignment vertical="top"/>
    </xf>
    <xf numFmtId="164" fontId="44" fillId="2" borderId="7" xfId="1" applyFont="1" applyFill="1" applyBorder="1" applyAlignment="1">
      <alignment horizontal="center" vertical="top"/>
    </xf>
    <xf numFmtId="164" fontId="41" fillId="2" borderId="0" xfId="1" applyFont="1" applyFill="1" applyAlignment="1">
      <alignment vertical="top" shrinkToFit="1"/>
    </xf>
    <xf numFmtId="164" fontId="37" fillId="2" borderId="0" xfId="1" applyFont="1" applyFill="1" applyBorder="1" applyAlignment="1">
      <alignment vertical="top" shrinkToFit="1"/>
    </xf>
    <xf numFmtId="164" fontId="2" fillId="2" borderId="0" xfId="1" applyFont="1" applyFill="1" applyAlignment="1">
      <alignment vertical="top" shrinkToFit="1"/>
    </xf>
    <xf numFmtId="164" fontId="2" fillId="2" borderId="0" xfId="1" applyFont="1" applyFill="1" applyAlignment="1">
      <alignment vertical="top"/>
    </xf>
    <xf numFmtId="164" fontId="41" fillId="0" borderId="0" xfId="1" applyFont="1" applyAlignment="1">
      <alignment vertical="top"/>
    </xf>
    <xf numFmtId="164" fontId="29" fillId="0" borderId="0" xfId="1" applyFont="1" applyAlignment="1">
      <alignment horizontal="left"/>
    </xf>
    <xf numFmtId="164" fontId="29" fillId="2" borderId="0" xfId="1" applyFont="1" applyFill="1" applyAlignment="1">
      <alignment horizontal="left"/>
    </xf>
    <xf numFmtId="164" fontId="28" fillId="0" borderId="0" xfId="1" applyFont="1" applyAlignment="1">
      <alignment horizontal="left"/>
    </xf>
    <xf numFmtId="164" fontId="28" fillId="2" borderId="0" xfId="1" applyFont="1" applyFill="1" applyAlignment="1">
      <alignment horizontal="left"/>
    </xf>
    <xf numFmtId="164" fontId="14" fillId="0" borderId="0" xfId="1" applyFont="1" applyAlignment="1">
      <alignment vertical="top"/>
    </xf>
    <xf numFmtId="164" fontId="31" fillId="2" borderId="0" xfId="1" applyFont="1" applyFill="1" applyAlignment="1"/>
    <xf numFmtId="164" fontId="29" fillId="0" borderId="0" xfId="1" applyFont="1" applyAlignment="1"/>
    <xf numFmtId="164" fontId="40" fillId="0" borderId="0" xfId="1" applyFont="1" applyAlignment="1">
      <alignment horizontal="left"/>
    </xf>
    <xf numFmtId="164" fontId="40" fillId="0" borderId="0" xfId="1" applyFont="1" applyAlignment="1"/>
    <xf numFmtId="164" fontId="52" fillId="0" borderId="0" xfId="1" applyFont="1" applyAlignment="1">
      <alignment horizontal="left"/>
    </xf>
    <xf numFmtId="49" fontId="29" fillId="0" borderId="0" xfId="1" applyNumberFormat="1" applyFont="1" applyAlignment="1">
      <alignment horizontal="left"/>
    </xf>
    <xf numFmtId="164" fontId="29" fillId="0" borderId="11" xfId="1" applyFont="1" applyBorder="1" applyAlignment="1">
      <alignment horizontal="left"/>
    </xf>
    <xf numFmtId="164" fontId="29" fillId="0" borderId="8" xfId="1" applyFont="1" applyBorder="1" applyAlignment="1">
      <alignment horizontal="left"/>
    </xf>
    <xf numFmtId="164" fontId="29" fillId="0" borderId="12" xfId="1" applyFont="1" applyBorder="1" applyAlignment="1">
      <alignment horizontal="left"/>
    </xf>
    <xf numFmtId="164" fontId="29" fillId="0" borderId="13" xfId="1" applyFont="1" applyBorder="1" applyAlignment="1">
      <alignment horizontal="left"/>
    </xf>
    <xf numFmtId="164" fontId="29" fillId="0" borderId="0" xfId="1" applyFont="1" applyBorder="1" applyAlignment="1">
      <alignment horizontal="left"/>
    </xf>
    <xf numFmtId="164" fontId="29" fillId="0" borderId="14" xfId="1" applyFont="1" applyBorder="1" applyAlignment="1">
      <alignment horizontal="left"/>
    </xf>
    <xf numFmtId="49" fontId="54" fillId="0" borderId="15" xfId="1" applyNumberFormat="1" applyFont="1" applyBorder="1" applyAlignment="1">
      <alignment horizontal="left" wrapText="1"/>
    </xf>
    <xf numFmtId="49" fontId="29" fillId="0" borderId="7" xfId="1" applyNumberFormat="1" applyFont="1" applyBorder="1" applyAlignment="1">
      <alignment horizontal="left"/>
    </xf>
    <xf numFmtId="49" fontId="29" fillId="0" borderId="16" xfId="1" applyNumberFormat="1" applyFont="1" applyBorder="1" applyAlignment="1">
      <alignment horizontal="left"/>
    </xf>
    <xf numFmtId="164" fontId="44" fillId="2" borderId="0" xfId="1" applyFont="1" applyFill="1" applyBorder="1" applyAlignment="1">
      <alignment horizontal="center" vertical="top" shrinkToFit="1"/>
    </xf>
    <xf numFmtId="164" fontId="44" fillId="2" borderId="0" xfId="1" applyFont="1" applyFill="1" applyBorder="1" applyAlignment="1">
      <alignment horizontal="center" vertical="top"/>
    </xf>
    <xf numFmtId="164" fontId="0" fillId="2" borderId="7" xfId="1" applyFont="1" applyFill="1" applyBorder="1" applyAlignment="1">
      <alignment vertical="top"/>
    </xf>
    <xf numFmtId="164" fontId="52" fillId="0" borderId="0" xfId="1" applyFont="1" applyAlignment="1">
      <alignment horizontal="center"/>
    </xf>
    <xf numFmtId="164" fontId="12" fillId="0" borderId="0" xfId="1" applyFont="1" applyAlignment="1">
      <alignment horizontal="center" vertical="center"/>
    </xf>
    <xf numFmtId="164" fontId="10" fillId="0" borderId="0" xfId="1" applyFont="1" applyAlignment="1">
      <alignment horizontal="center" vertical="center"/>
    </xf>
    <xf numFmtId="164" fontId="51" fillId="0" borderId="0" xfId="1" applyFont="1" applyAlignment="1">
      <alignment horizontal="center" vertical="center"/>
    </xf>
    <xf numFmtId="164" fontId="42" fillId="0" borderId="0" xfId="1" applyFont="1" applyAlignment="1">
      <alignment horizontal="center" vertical="center"/>
    </xf>
    <xf numFmtId="164" fontId="43" fillId="0" borderId="0" xfId="1" applyFont="1" applyAlignment="1">
      <alignment horizontal="center" vertical="center"/>
    </xf>
    <xf numFmtId="164" fontId="20" fillId="2" borderId="9" xfId="1" applyFont="1" applyFill="1" applyBorder="1" applyAlignment="1">
      <alignment horizontal="center" vertical="center" shrinkToFit="1"/>
    </xf>
    <xf numFmtId="164" fontId="20" fillId="2" borderId="10" xfId="1" applyFont="1" applyFill="1" applyBorder="1" applyAlignment="1">
      <alignment horizontal="center" vertical="center" shrinkToFit="1"/>
    </xf>
    <xf numFmtId="164" fontId="40" fillId="0" borderId="0" xfId="1" applyFont="1" applyAlignment="1">
      <alignment horizontal="center"/>
    </xf>
    <xf numFmtId="164" fontId="53" fillId="0" borderId="0" xfId="1" applyFont="1" applyAlignment="1">
      <alignment horizontal="center"/>
    </xf>
    <xf numFmtId="164" fontId="2" fillId="2" borderId="0" xfId="1" applyFont="1" applyFill="1" applyAlignment="1">
      <alignment horizontal="center"/>
    </xf>
    <xf numFmtId="164" fontId="46" fillId="5" borderId="9" xfId="1" applyFont="1" applyFill="1" applyBorder="1" applyAlignment="1">
      <alignment horizontal="center" vertical="center"/>
    </xf>
    <xf numFmtId="164" fontId="46" fillId="5" borderId="10" xfId="1" applyFont="1" applyFill="1" applyBorder="1" applyAlignment="1">
      <alignment horizontal="center" vertical="center"/>
    </xf>
    <xf numFmtId="164" fontId="48" fillId="5" borderId="9" xfId="1" applyFont="1" applyFill="1" applyBorder="1" applyAlignment="1">
      <alignment horizontal="center" vertical="center" wrapText="1"/>
    </xf>
    <xf numFmtId="164" fontId="48" fillId="5" borderId="10" xfId="1" applyFont="1" applyFill="1" applyBorder="1" applyAlignment="1">
      <alignment horizontal="center" vertical="center" wrapText="1"/>
    </xf>
    <xf numFmtId="164" fontId="47" fillId="5" borderId="9" xfId="1" applyFont="1" applyFill="1" applyBorder="1" applyAlignment="1">
      <alignment horizontal="center" vertical="center" wrapText="1"/>
    </xf>
    <xf numFmtId="164" fontId="47" fillId="5" borderId="10" xfId="1" applyFont="1" applyFill="1" applyBorder="1" applyAlignment="1">
      <alignment horizontal="center" vertical="center" wrapText="1"/>
    </xf>
    <xf numFmtId="164" fontId="40" fillId="0" borderId="0" xfId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704A68B0-98E6-4DC3-A6D7-C3A27352F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6651291</xdr:colOff>
      <xdr:row>0</xdr:row>
      <xdr:rowOff>117141</xdr:rowOff>
    </xdr:from>
    <xdr:ext cx="1317123" cy="1353552"/>
    <xdr:pic>
      <xdr:nvPicPr>
        <xdr:cNvPr id="2" name="Imagen 1">
          <a:extLst>
            <a:ext uri="{FF2B5EF4-FFF2-40B4-BE49-F238E27FC236}">
              <a16:creationId xmlns:a16="http://schemas.microsoft.com/office/drawing/2014/main" id="{7A139D2D-1555-4AC9-A336-8082F339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1923" y="117141"/>
          <a:ext cx="1317123" cy="1353552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11</xdr:col>
      <xdr:colOff>1568680</xdr:colOff>
      <xdr:row>0</xdr:row>
      <xdr:rowOff>175961</xdr:rowOff>
    </xdr:from>
    <xdr:ext cx="1376549" cy="1342857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EA27816D-9CDA-4714-88AB-12304006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9759" y="175961"/>
          <a:ext cx="1376549" cy="1342857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file:///Z:\Presupuesto\Confidencial\A&#209;O%20FISCAL%202024\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6C59-4318-4AF2-BF7F-51C6E66D1D54}">
  <dimension ref="A1:AD107"/>
  <sheetViews>
    <sheetView showGridLines="0" tabSelected="1" view="pageBreakPreview" zoomScale="76" zoomScaleNormal="100" zoomScaleSheetLayoutView="76" workbookViewId="0">
      <selection activeCell="A6" sqref="A6:P6"/>
    </sheetView>
  </sheetViews>
  <sheetFormatPr baseColWidth="10" defaultColWidth="11.42578125" defaultRowHeight="20.25"/>
  <cols>
    <col min="1" max="1" width="3.42578125" style="35" customWidth="1"/>
    <col min="2" max="2" width="105.5703125" style="130" customWidth="1"/>
    <col min="3" max="3" width="29.85546875" style="9" bestFit="1" customWidth="1"/>
    <col min="4" max="4" width="20.7109375" style="8" bestFit="1" customWidth="1"/>
    <col min="5" max="5" width="16.28515625" style="69" customWidth="1"/>
    <col min="6" max="6" width="18.28515625" style="73" customWidth="1"/>
    <col min="7" max="7" width="19.28515625" style="102" customWidth="1"/>
    <col min="8" max="8" width="20.140625" style="102" customWidth="1"/>
    <col min="9" max="9" width="18.42578125" style="102" customWidth="1"/>
    <col min="10" max="10" width="14.5703125" style="102" customWidth="1"/>
    <col min="11" max="11" width="17.28515625" style="102" customWidth="1"/>
    <col min="12" max="14" width="27.28515625" style="103" bestFit="1" customWidth="1"/>
    <col min="15" max="16" width="27.85546875" style="103" bestFit="1" customWidth="1"/>
    <col min="17" max="17" width="25.7109375" style="103" bestFit="1" customWidth="1"/>
    <col min="18" max="18" width="20" style="20" bestFit="1" customWidth="1"/>
    <col min="19" max="16384" width="11.42578125" style="20"/>
  </cols>
  <sheetData>
    <row r="1" spans="1:17" s="16" customFormat="1" ht="51">
      <c r="A1" s="150" t="s">
        <v>85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87"/>
    </row>
    <row r="2" spans="1:17" s="16" customFormat="1" ht="29.25">
      <c r="A2" s="151" t="s">
        <v>84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87"/>
    </row>
    <row r="3" spans="1:17" s="16" customFormat="1" ht="22.5">
      <c r="A3" s="148" t="s">
        <v>83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87"/>
    </row>
    <row r="4" spans="1:17" s="16" customFormat="1" ht="18">
      <c r="A4" s="149" t="s">
        <v>89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87"/>
      <c r="Q4" s="87"/>
    </row>
    <row r="5" spans="1:17" s="16" customFormat="1" ht="16.149999999999999" customHeight="1">
      <c r="A5" s="149" t="s">
        <v>82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87"/>
    </row>
    <row r="6" spans="1:17" s="16" customFormat="1" ht="21.75" customHeight="1">
      <c r="A6" s="149" t="s">
        <v>81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87"/>
    </row>
    <row r="7" spans="1:17" s="16" customFormat="1" ht="21.75" customHeight="1" thickBot="1">
      <c r="A7" s="152" t="s">
        <v>94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87"/>
    </row>
    <row r="8" spans="1:17" s="24" customFormat="1" ht="16.5" customHeight="1">
      <c r="A8" s="23"/>
      <c r="B8" s="158" t="s">
        <v>80</v>
      </c>
      <c r="C8" s="162" t="s">
        <v>79</v>
      </c>
      <c r="D8" s="160" t="s">
        <v>78</v>
      </c>
      <c r="E8" s="153" t="s">
        <v>86</v>
      </c>
      <c r="F8" s="153" t="s">
        <v>90</v>
      </c>
      <c r="G8" s="153" t="s">
        <v>91</v>
      </c>
      <c r="H8" s="153" t="s">
        <v>92</v>
      </c>
      <c r="I8" s="153" t="s">
        <v>93</v>
      </c>
      <c r="J8" s="153" t="s">
        <v>95</v>
      </c>
      <c r="K8" s="153" t="s">
        <v>96</v>
      </c>
      <c r="L8" s="153" t="s">
        <v>98</v>
      </c>
      <c r="M8" s="153" t="s">
        <v>99</v>
      </c>
      <c r="N8" s="153" t="s">
        <v>101</v>
      </c>
      <c r="O8" s="153" t="s">
        <v>102</v>
      </c>
      <c r="P8" s="153" t="s">
        <v>109</v>
      </c>
      <c r="Q8" s="88"/>
    </row>
    <row r="9" spans="1:17" s="26" customFormat="1" ht="48.6" customHeight="1" thickBot="1">
      <c r="A9" s="25"/>
      <c r="B9" s="159"/>
      <c r="C9" s="163"/>
      <c r="D9" s="161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88"/>
    </row>
    <row r="10" spans="1:17" s="29" customFormat="1" ht="22.5">
      <c r="A10" s="27"/>
      <c r="B10" s="28" t="s">
        <v>77</v>
      </c>
      <c r="C10" s="13" t="s">
        <v>76</v>
      </c>
      <c r="D10" s="14"/>
      <c r="E10" s="64"/>
      <c r="F10" s="65"/>
      <c r="G10" s="89"/>
      <c r="H10" s="89"/>
      <c r="I10" s="89"/>
      <c r="J10" s="89"/>
      <c r="K10" s="89"/>
      <c r="L10" s="90"/>
      <c r="M10" s="90"/>
      <c r="N10" s="90"/>
      <c r="O10" s="90"/>
      <c r="P10" s="90"/>
      <c r="Q10" s="91"/>
    </row>
    <row r="11" spans="1:17" s="34" customFormat="1" ht="29.65" customHeight="1">
      <c r="A11" s="30"/>
      <c r="B11" s="31" t="s">
        <v>75</v>
      </c>
      <c r="C11" s="32">
        <f>+C12+C13+C16</f>
        <v>223065648</v>
      </c>
      <c r="D11" s="33"/>
      <c r="E11" s="92">
        <f>+E12+E13</f>
        <v>97323.47</v>
      </c>
      <c r="F11" s="92">
        <f t="shared" ref="F11:K11" si="0">+F12+F13+F16+F14</f>
        <v>426548.75</v>
      </c>
      <c r="G11" s="92">
        <f t="shared" si="0"/>
        <v>221449.31</v>
      </c>
      <c r="H11" s="92">
        <f t="shared" si="0"/>
        <v>187198.78</v>
      </c>
      <c r="I11" s="92">
        <f t="shared" si="0"/>
        <v>195213.7</v>
      </c>
      <c r="J11" s="92">
        <f t="shared" si="0"/>
        <v>247496.45</v>
      </c>
      <c r="K11" s="92">
        <f t="shared" si="0"/>
        <v>289125.51</v>
      </c>
      <c r="L11" s="93">
        <f>+L12+L13+L16+L14</f>
        <v>322351.13</v>
      </c>
      <c r="M11" s="93">
        <f>+M12+M13+M16+M14</f>
        <v>283439.40000000002</v>
      </c>
      <c r="N11" s="93">
        <f>+N12+N13+N16+N14</f>
        <v>308145.83999999997</v>
      </c>
      <c r="O11" s="93">
        <f>+O12+O13</f>
        <v>280879.59999999998</v>
      </c>
      <c r="P11" s="93">
        <f>+P12+P13</f>
        <v>694296.14</v>
      </c>
      <c r="Q11" s="94"/>
    </row>
    <row r="12" spans="1:17" s="15" customFormat="1" ht="21">
      <c r="A12" s="35"/>
      <c r="B12" s="36" t="s">
        <v>74</v>
      </c>
      <c r="C12" s="2">
        <v>194060236</v>
      </c>
      <c r="D12" s="10"/>
      <c r="E12" s="67">
        <v>54676</v>
      </c>
      <c r="F12" s="68">
        <v>193032.45</v>
      </c>
      <c r="G12" s="95">
        <v>161449.31</v>
      </c>
      <c r="H12" s="96">
        <v>101600</v>
      </c>
      <c r="I12" s="96">
        <v>31000</v>
      </c>
      <c r="J12" s="96">
        <v>98700</v>
      </c>
      <c r="K12" s="96">
        <v>144400</v>
      </c>
      <c r="L12" s="97">
        <v>158388</v>
      </c>
      <c r="M12" s="97">
        <v>145054.91</v>
      </c>
      <c r="N12" s="97">
        <v>219976</v>
      </c>
      <c r="O12" s="97">
        <v>280879.59999999998</v>
      </c>
      <c r="P12" s="97">
        <v>403693.46</v>
      </c>
      <c r="Q12" s="98"/>
    </row>
    <row r="13" spans="1:17" s="15" customFormat="1" ht="21">
      <c r="A13" s="35"/>
      <c r="B13" s="36" t="s">
        <v>73</v>
      </c>
      <c r="C13" s="3">
        <v>1164000</v>
      </c>
      <c r="D13" s="10"/>
      <c r="E13" s="68">
        <v>42647.47</v>
      </c>
      <c r="F13" s="68">
        <v>210128.3</v>
      </c>
      <c r="G13" s="95">
        <v>60000</v>
      </c>
      <c r="H13" s="96">
        <v>56926.05</v>
      </c>
      <c r="I13" s="96">
        <v>163825.5</v>
      </c>
      <c r="J13" s="96">
        <v>148796.45000000001</v>
      </c>
      <c r="K13" s="96">
        <v>144725.51</v>
      </c>
      <c r="L13" s="97">
        <v>163963.13</v>
      </c>
      <c r="M13" s="97">
        <v>138384.49</v>
      </c>
      <c r="N13" s="97">
        <v>88169.84</v>
      </c>
      <c r="O13" s="97">
        <v>0</v>
      </c>
      <c r="P13" s="97">
        <v>290602.68</v>
      </c>
      <c r="Q13" s="98"/>
    </row>
    <row r="14" spans="1:17" s="15" customFormat="1" ht="21">
      <c r="A14" s="35"/>
      <c r="B14" s="36" t="s">
        <v>72</v>
      </c>
      <c r="C14" s="3"/>
      <c r="D14" s="8"/>
      <c r="E14" s="68"/>
      <c r="F14" s="68">
        <v>23000</v>
      </c>
      <c r="G14" s="95"/>
      <c r="H14" s="96"/>
      <c r="I14" s="96"/>
      <c r="J14" s="96"/>
      <c r="K14" s="96"/>
      <c r="L14" s="97"/>
      <c r="M14" s="97"/>
      <c r="N14" s="97"/>
      <c r="O14" s="98"/>
      <c r="P14" s="98"/>
      <c r="Q14" s="98"/>
    </row>
    <row r="15" spans="1:17" s="15" customFormat="1" ht="21">
      <c r="A15" s="35"/>
      <c r="B15" s="36" t="s">
        <v>71</v>
      </c>
      <c r="C15" s="9"/>
      <c r="D15" s="8"/>
      <c r="E15" s="68"/>
      <c r="F15" s="68"/>
      <c r="G15" s="95"/>
      <c r="H15" s="96"/>
      <c r="I15" s="96"/>
      <c r="J15" s="96"/>
      <c r="K15" s="96"/>
      <c r="L15" s="97"/>
      <c r="M15" s="97"/>
      <c r="N15" s="97"/>
      <c r="O15" s="98"/>
      <c r="P15" s="98"/>
      <c r="Q15" s="98"/>
    </row>
    <row r="16" spans="1:17" s="15" customFormat="1" ht="21">
      <c r="A16" s="35"/>
      <c r="B16" s="36" t="s">
        <v>70</v>
      </c>
      <c r="C16" s="3">
        <f>+'[1]Resumen '!H31</f>
        <v>27841412</v>
      </c>
      <c r="D16" s="10"/>
      <c r="E16" s="68"/>
      <c r="F16" s="68">
        <v>388</v>
      </c>
      <c r="G16" s="95"/>
      <c r="H16" s="96">
        <v>28672.73</v>
      </c>
      <c r="I16" s="96">
        <v>388.2</v>
      </c>
      <c r="J16" s="96"/>
      <c r="K16" s="96"/>
      <c r="L16" s="97"/>
      <c r="M16" s="97"/>
      <c r="N16" s="97"/>
      <c r="O16" s="98"/>
      <c r="P16" s="98"/>
      <c r="Q16" s="98"/>
    </row>
    <row r="17" spans="1:28" s="34" customFormat="1" ht="21.75">
      <c r="A17" s="30"/>
      <c r="B17" s="37" t="s">
        <v>69</v>
      </c>
      <c r="C17" s="38">
        <f>+C18+C19+C20+C21+C22+C23+C24+C25+C26</f>
        <v>371894832</v>
      </c>
      <c r="D17" s="11"/>
      <c r="E17" s="66">
        <f>+E19+E21+E22+E24+E25+E26</f>
        <v>10800452.859999999</v>
      </c>
      <c r="F17" s="66">
        <f>+F18+F21+F22+F23+F24+F25+F26</f>
        <v>8398352.129999999</v>
      </c>
      <c r="G17" s="92">
        <f>+G18+G21+G22+G23+G24+G25+G26</f>
        <v>9343376.7200000007</v>
      </c>
      <c r="H17" s="92">
        <f>+H18+H21+H22+H23+H24+H25+H26+H20</f>
        <v>9090334.5700000003</v>
      </c>
      <c r="I17" s="92">
        <f>+I18+I21+I22+I23+I24+I25+I26+I20</f>
        <v>11396501.76</v>
      </c>
      <c r="J17" s="92">
        <f>+J18+J21+J22+J23+J24+J25+J26+J20</f>
        <v>7578559.3500000006</v>
      </c>
      <c r="K17" s="92">
        <f t="shared" ref="K17:P17" si="1">+K18+K19+K20+K21+K22+K23+K24+K25+K26</f>
        <v>12233933.409999998</v>
      </c>
      <c r="L17" s="93">
        <f t="shared" si="1"/>
        <v>8874441.2999999989</v>
      </c>
      <c r="M17" s="93">
        <f t="shared" si="1"/>
        <v>9162155.2400000002</v>
      </c>
      <c r="N17" s="93">
        <f t="shared" si="1"/>
        <v>11362284.68</v>
      </c>
      <c r="O17" s="93">
        <f t="shared" si="1"/>
        <v>9054232.8300000001</v>
      </c>
      <c r="P17" s="93">
        <f t="shared" si="1"/>
        <v>12789783.509999998</v>
      </c>
      <c r="Q17" s="94"/>
    </row>
    <row r="18" spans="1:28" s="15" customFormat="1" ht="21">
      <c r="A18" s="35"/>
      <c r="B18" s="124" t="s">
        <v>68</v>
      </c>
      <c r="C18" s="3">
        <f>+'[1]Resumen '!H41</f>
        <v>307389134</v>
      </c>
      <c r="D18" s="10"/>
      <c r="E18" s="69"/>
      <c r="F18" s="69">
        <v>138607.45000000001</v>
      </c>
      <c r="G18" s="96">
        <v>250</v>
      </c>
      <c r="H18" s="96">
        <v>675</v>
      </c>
      <c r="I18" s="96">
        <v>23827.56</v>
      </c>
      <c r="J18" s="96">
        <v>2500</v>
      </c>
      <c r="K18" s="96">
        <v>700</v>
      </c>
      <c r="L18" s="97">
        <v>200</v>
      </c>
      <c r="M18" s="97">
        <v>37486.03</v>
      </c>
      <c r="N18" s="97">
        <v>500</v>
      </c>
      <c r="O18" s="97">
        <v>1300</v>
      </c>
      <c r="P18" s="97">
        <v>175</v>
      </c>
      <c r="Q18" s="98"/>
    </row>
    <row r="19" spans="1:28" s="15" customFormat="1" ht="21">
      <c r="A19" s="35"/>
      <c r="B19" s="124" t="s">
        <v>67</v>
      </c>
      <c r="C19" s="3">
        <f>+'[1]Resumen '!H47</f>
        <v>2350000</v>
      </c>
      <c r="D19" s="8"/>
      <c r="E19" s="69">
        <v>17582</v>
      </c>
      <c r="F19" s="69"/>
      <c r="G19" s="96"/>
      <c r="H19" s="96"/>
      <c r="I19" s="96"/>
      <c r="J19" s="96"/>
      <c r="K19" s="96">
        <v>9947.4</v>
      </c>
      <c r="L19" s="97"/>
      <c r="M19" s="97"/>
      <c r="N19" s="97"/>
      <c r="O19" s="97">
        <v>2674</v>
      </c>
      <c r="P19" s="97">
        <v>41418</v>
      </c>
      <c r="Q19" s="98"/>
    </row>
    <row r="20" spans="1:28" s="15" customFormat="1" ht="21">
      <c r="A20" s="35"/>
      <c r="B20" s="124" t="s">
        <v>66</v>
      </c>
      <c r="C20" s="3">
        <f>+'[1]Resumen '!H50</f>
        <v>400000</v>
      </c>
      <c r="D20" s="8"/>
      <c r="E20" s="69"/>
      <c r="F20" s="69"/>
      <c r="G20" s="96"/>
      <c r="H20" s="96">
        <v>21576.52</v>
      </c>
      <c r="I20" s="96"/>
      <c r="J20" s="96">
        <v>5723</v>
      </c>
      <c r="K20" s="96">
        <v>12390</v>
      </c>
      <c r="L20" s="97">
        <v>24200.13</v>
      </c>
      <c r="M20" s="97">
        <v>18880</v>
      </c>
      <c r="N20" s="97">
        <v>119227.2</v>
      </c>
      <c r="O20" s="97">
        <v>25564.68</v>
      </c>
      <c r="P20" s="97">
        <v>14159.99</v>
      </c>
      <c r="Q20" s="98"/>
    </row>
    <row r="21" spans="1:28" s="40" customFormat="1" ht="21">
      <c r="A21" s="39"/>
      <c r="B21" s="125" t="s">
        <v>65</v>
      </c>
      <c r="C21" s="3">
        <f>+'[1]Resumen '!H52</f>
        <v>250000</v>
      </c>
      <c r="D21" s="8"/>
      <c r="E21" s="68">
        <v>11700</v>
      </c>
      <c r="F21" s="69">
        <v>11620</v>
      </c>
      <c r="G21" s="96">
        <v>10620</v>
      </c>
      <c r="H21" s="96">
        <v>12580</v>
      </c>
      <c r="I21" s="96">
        <v>10940</v>
      </c>
      <c r="J21" s="96">
        <v>24220</v>
      </c>
      <c r="K21" s="96">
        <v>23190</v>
      </c>
      <c r="L21" s="97">
        <v>20596</v>
      </c>
      <c r="M21" s="97">
        <v>7640</v>
      </c>
      <c r="N21" s="97">
        <v>55770</v>
      </c>
      <c r="O21" s="97">
        <v>66363.899999999994</v>
      </c>
      <c r="P21" s="97">
        <v>10840</v>
      </c>
      <c r="Q21" s="99"/>
    </row>
    <row r="22" spans="1:28" s="15" customFormat="1" ht="21">
      <c r="A22" s="35"/>
      <c r="B22" s="124" t="s">
        <v>64</v>
      </c>
      <c r="C22" s="3">
        <f>+'[1]Resumen '!H55</f>
        <v>2289411</v>
      </c>
      <c r="D22" s="10"/>
      <c r="E22" s="69">
        <v>1518406.79</v>
      </c>
      <c r="F22" s="69">
        <v>79178</v>
      </c>
      <c r="G22" s="96">
        <v>80000</v>
      </c>
      <c r="H22" s="96">
        <v>243758.4</v>
      </c>
      <c r="I22" s="96">
        <v>966611.6</v>
      </c>
      <c r="J22" s="96">
        <v>125502.59</v>
      </c>
      <c r="K22" s="96">
        <v>1851442.73</v>
      </c>
      <c r="L22" s="97">
        <v>306252.89</v>
      </c>
      <c r="M22" s="97">
        <v>125331.47</v>
      </c>
      <c r="N22" s="97">
        <v>861248.48</v>
      </c>
      <c r="O22" s="97">
        <v>638454</v>
      </c>
      <c r="P22" s="97">
        <v>447583.49</v>
      </c>
      <c r="Q22" s="98"/>
    </row>
    <row r="23" spans="1:28" s="15" customFormat="1" ht="21">
      <c r="A23" s="35"/>
      <c r="B23" s="124" t="s">
        <v>63</v>
      </c>
      <c r="C23" s="3">
        <f>+'[1]Resumen '!H60</f>
        <v>1200000</v>
      </c>
      <c r="D23" s="10"/>
      <c r="E23" s="69"/>
      <c r="F23" s="69">
        <v>35038.230000000003</v>
      </c>
      <c r="G23" s="96">
        <v>522431.46</v>
      </c>
      <c r="H23" s="96">
        <v>766021.75</v>
      </c>
      <c r="I23" s="96"/>
      <c r="J23" s="96"/>
      <c r="K23" s="96">
        <v>0</v>
      </c>
      <c r="L23" s="97">
        <v>199753.93</v>
      </c>
      <c r="M23" s="97"/>
      <c r="N23" s="97"/>
      <c r="O23" s="97">
        <v>0</v>
      </c>
      <c r="P23" s="97">
        <v>148774.81</v>
      </c>
      <c r="Q23" s="98"/>
    </row>
    <row r="24" spans="1:28" s="15" customFormat="1" ht="21">
      <c r="A24" s="35"/>
      <c r="B24" s="124" t="s">
        <v>62</v>
      </c>
      <c r="C24" s="3">
        <f>+'[1]Resumen '!H62</f>
        <v>1650000</v>
      </c>
      <c r="D24" s="8"/>
      <c r="E24" s="69">
        <v>54156.4</v>
      </c>
      <c r="F24" s="69">
        <v>625120.63</v>
      </c>
      <c r="G24" s="96">
        <v>222435.81</v>
      </c>
      <c r="H24" s="96">
        <v>153356.28</v>
      </c>
      <c r="I24" s="96">
        <v>976930.96</v>
      </c>
      <c r="J24" s="96">
        <v>419244.04</v>
      </c>
      <c r="K24" s="96">
        <v>553654.91</v>
      </c>
      <c r="L24" s="97"/>
      <c r="M24" s="97">
        <v>430746.66</v>
      </c>
      <c r="N24" s="97">
        <v>134749.68</v>
      </c>
      <c r="O24" s="97">
        <v>173231.24</v>
      </c>
      <c r="P24" s="97">
        <v>1389762.99</v>
      </c>
      <c r="Q24" s="98"/>
    </row>
    <row r="25" spans="1:28" s="15" customFormat="1" ht="21">
      <c r="A25" s="35"/>
      <c r="B25" s="124" t="s">
        <v>61</v>
      </c>
      <c r="C25" s="3">
        <f>+'[1]Resumen '!H68</f>
        <v>54366287</v>
      </c>
      <c r="D25" s="8"/>
      <c r="E25" s="69">
        <v>9067854.0199999996</v>
      </c>
      <c r="F25" s="69">
        <v>7361062.96</v>
      </c>
      <c r="G25" s="96">
        <v>8322693.5499999998</v>
      </c>
      <c r="H25" s="96">
        <v>7697731.9800000004</v>
      </c>
      <c r="I25" s="96">
        <v>9072291.7400000002</v>
      </c>
      <c r="J25" s="96">
        <v>6634075.6500000004</v>
      </c>
      <c r="K25" s="96">
        <v>9346234.5199999996</v>
      </c>
      <c r="L25" s="97">
        <v>8130494.0800000001</v>
      </c>
      <c r="M25" s="97">
        <v>8244371.1799999997</v>
      </c>
      <c r="N25" s="97">
        <v>9739152.5999999996</v>
      </c>
      <c r="O25" s="97">
        <v>7683409.0700000003</v>
      </c>
      <c r="P25" s="97">
        <v>10422832.619999999</v>
      </c>
      <c r="Q25" s="98"/>
    </row>
    <row r="26" spans="1:28" s="15" customFormat="1" ht="21">
      <c r="A26" s="35"/>
      <c r="B26" s="124" t="s">
        <v>60</v>
      </c>
      <c r="C26" s="3">
        <f>+'[1]Resumen '!H76</f>
        <v>2000000</v>
      </c>
      <c r="D26" s="8"/>
      <c r="E26" s="69">
        <v>130753.65</v>
      </c>
      <c r="F26" s="69">
        <v>147724.85999999999</v>
      </c>
      <c r="G26" s="96">
        <v>184945.9</v>
      </c>
      <c r="H26" s="96">
        <v>194634.64</v>
      </c>
      <c r="I26" s="96">
        <v>345899.9</v>
      </c>
      <c r="J26" s="96">
        <v>367294.07</v>
      </c>
      <c r="K26" s="96">
        <v>436373.85</v>
      </c>
      <c r="L26" s="97">
        <v>192944.27</v>
      </c>
      <c r="M26" s="97">
        <v>297699.90000000002</v>
      </c>
      <c r="N26" s="97">
        <v>451636.72</v>
      </c>
      <c r="O26" s="97">
        <v>463235.94</v>
      </c>
      <c r="P26" s="97">
        <v>314236.61</v>
      </c>
      <c r="Q26" s="98"/>
    </row>
    <row r="27" spans="1:28" s="34" customFormat="1" ht="21.75">
      <c r="A27" s="30"/>
      <c r="B27" s="37" t="s">
        <v>59</v>
      </c>
      <c r="C27" s="38">
        <f>+C28+C29+C30+C31+C32+C33+C34+C35+C36</f>
        <v>29263100</v>
      </c>
      <c r="D27" s="8"/>
      <c r="E27" s="66">
        <f>+E29+E30+E32+E33+E34+E36</f>
        <v>459633.58999999997</v>
      </c>
      <c r="F27" s="66">
        <f>+F30+F32+F33+F34+F36</f>
        <v>411859.72</v>
      </c>
      <c r="G27" s="92">
        <f>+G30+G32+G33+G34+G36</f>
        <v>1216361.28</v>
      </c>
      <c r="H27" s="92">
        <f>+H30+H32+H33+H34+H36+H28</f>
        <v>578663.66</v>
      </c>
      <c r="I27" s="92">
        <f t="shared" ref="I27:N27" si="2">+I30+I32+I33+I34+I36+I28+I29+I31</f>
        <v>625089.22</v>
      </c>
      <c r="J27" s="92">
        <f t="shared" si="2"/>
        <v>1465552.24</v>
      </c>
      <c r="K27" s="92">
        <f t="shared" si="2"/>
        <v>690449.04</v>
      </c>
      <c r="L27" s="93">
        <f t="shared" si="2"/>
        <v>2027964.3900000001</v>
      </c>
      <c r="M27" s="93">
        <f t="shared" si="2"/>
        <v>428741.85</v>
      </c>
      <c r="N27" s="93">
        <f t="shared" si="2"/>
        <v>215668.57</v>
      </c>
      <c r="O27" s="93">
        <f>+O28+O29+O30+O32+O33+O34+O36</f>
        <v>281816.76</v>
      </c>
      <c r="P27" s="93">
        <f>+P28+P29+P30+P31+P32+P34+P33+P36</f>
        <v>576029.44999999995</v>
      </c>
      <c r="Q27" s="94"/>
    </row>
    <row r="28" spans="1:28" s="40" customFormat="1" ht="21">
      <c r="A28" s="39"/>
      <c r="B28" s="125" t="s">
        <v>58</v>
      </c>
      <c r="C28" s="3">
        <f>+'[1]Resumen '!H79</f>
        <v>142000</v>
      </c>
      <c r="D28" s="8"/>
      <c r="E28" s="69"/>
      <c r="F28" s="69"/>
      <c r="G28" s="96"/>
      <c r="H28" s="96">
        <v>7020</v>
      </c>
      <c r="I28" s="96"/>
      <c r="J28" s="96"/>
      <c r="K28" s="96">
        <v>0</v>
      </c>
      <c r="L28" s="97">
        <v>0</v>
      </c>
      <c r="M28" s="97">
        <v>0</v>
      </c>
      <c r="N28" s="97">
        <v>0</v>
      </c>
      <c r="O28" s="97">
        <v>0</v>
      </c>
      <c r="P28" s="97">
        <v>0</v>
      </c>
      <c r="Q28" s="97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s="40" customFormat="1" ht="21">
      <c r="A29" s="39"/>
      <c r="B29" s="125" t="s">
        <v>57</v>
      </c>
      <c r="C29" s="3">
        <f>+'[1]Resumen '!H82</f>
        <v>705000</v>
      </c>
      <c r="D29" s="8"/>
      <c r="E29" s="69">
        <v>1916</v>
      </c>
      <c r="F29" s="69"/>
      <c r="G29" s="96"/>
      <c r="H29" s="96"/>
      <c r="I29" s="96">
        <v>10080</v>
      </c>
      <c r="J29" s="96"/>
      <c r="K29" s="96">
        <v>0</v>
      </c>
      <c r="L29" s="97">
        <v>2200</v>
      </c>
      <c r="M29" s="97">
        <v>8685</v>
      </c>
      <c r="N29" s="97"/>
      <c r="O29" s="97">
        <v>1352</v>
      </c>
      <c r="P29" s="97">
        <v>0</v>
      </c>
      <c r="Q29" s="97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15" customFormat="1" ht="21">
      <c r="A30" s="35"/>
      <c r="B30" s="124" t="s">
        <v>56</v>
      </c>
      <c r="C30" s="3">
        <f>+'[1]Resumen '!H86</f>
        <v>434000</v>
      </c>
      <c r="D30" s="8"/>
      <c r="E30" s="69">
        <v>44250</v>
      </c>
      <c r="F30" s="69">
        <v>4602</v>
      </c>
      <c r="G30" s="96">
        <v>36816</v>
      </c>
      <c r="H30" s="96"/>
      <c r="I30" s="96">
        <v>30938</v>
      </c>
      <c r="J30" s="96">
        <v>73832.600000000006</v>
      </c>
      <c r="K30" s="96">
        <v>0</v>
      </c>
      <c r="L30" s="97">
        <v>44773.919999999998</v>
      </c>
      <c r="M30" s="97"/>
      <c r="N30" s="97"/>
      <c r="O30" s="97">
        <v>21546.21</v>
      </c>
      <c r="P30" s="97">
        <v>0</v>
      </c>
      <c r="Q30" s="97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40" customFormat="1" ht="21">
      <c r="A31" s="39"/>
      <c r="B31" s="125" t="s">
        <v>55</v>
      </c>
      <c r="C31" s="4">
        <f>+'[1]Resumen '!H90</f>
        <v>2000</v>
      </c>
      <c r="D31" s="8"/>
      <c r="E31" s="69"/>
      <c r="F31" s="69"/>
      <c r="G31" s="96"/>
      <c r="H31" s="96"/>
      <c r="I31" s="96"/>
      <c r="J31" s="96"/>
      <c r="K31" s="96">
        <v>0</v>
      </c>
      <c r="L31" s="97"/>
      <c r="M31" s="97"/>
      <c r="N31" s="97">
        <v>4432.5</v>
      </c>
      <c r="O31" s="97">
        <v>0</v>
      </c>
      <c r="P31" s="97"/>
      <c r="Q31" s="97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s="15" customFormat="1" ht="22.5" customHeight="1">
      <c r="A32" s="35"/>
      <c r="B32" s="124" t="s">
        <v>54</v>
      </c>
      <c r="C32" s="3">
        <f>+'[1]Resumen '!H92</f>
        <v>750000</v>
      </c>
      <c r="D32" s="8"/>
      <c r="E32" s="69">
        <v>11416</v>
      </c>
      <c r="F32" s="69">
        <v>56726.3</v>
      </c>
      <c r="G32" s="96">
        <v>80046.14</v>
      </c>
      <c r="H32" s="96">
        <v>21408.01</v>
      </c>
      <c r="I32" s="96"/>
      <c r="J32" s="96">
        <v>6600</v>
      </c>
      <c r="K32" s="96">
        <v>12224.1</v>
      </c>
      <c r="L32" s="97">
        <v>403943.08</v>
      </c>
      <c r="M32" s="97">
        <v>4295.8900000000003</v>
      </c>
      <c r="N32" s="97">
        <v>108030.01</v>
      </c>
      <c r="O32" s="97">
        <v>51451.77</v>
      </c>
      <c r="P32" s="97">
        <v>43448.800000000003</v>
      </c>
      <c r="Q32" s="97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s="15" customFormat="1" ht="21">
      <c r="A33" s="35"/>
      <c r="B33" s="124" t="s">
        <v>53</v>
      </c>
      <c r="C33" s="3">
        <f>+'[1]Resumen '!H96</f>
        <v>1330000</v>
      </c>
      <c r="D33" s="8"/>
      <c r="E33" s="69">
        <v>317105</v>
      </c>
      <c r="F33" s="69">
        <v>221844.43</v>
      </c>
      <c r="G33" s="96">
        <v>1040208.87</v>
      </c>
      <c r="H33" s="96">
        <v>187970.88</v>
      </c>
      <c r="I33" s="96">
        <v>297368.09999999998</v>
      </c>
      <c r="J33" s="96">
        <v>190891.92</v>
      </c>
      <c r="K33" s="96">
        <v>349979.37</v>
      </c>
      <c r="L33" s="97">
        <v>1400121.26</v>
      </c>
      <c r="M33" s="97">
        <v>198036.15</v>
      </c>
      <c r="N33" s="97">
        <v>9877.7099999999991</v>
      </c>
      <c r="O33" s="97">
        <v>60540.35</v>
      </c>
      <c r="P33" s="97">
        <v>380266.6</v>
      </c>
      <c r="Q33" s="97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s="15" customFormat="1" ht="21">
      <c r="A34" s="35"/>
      <c r="B34" s="124" t="s">
        <v>52</v>
      </c>
      <c r="C34" s="3">
        <f>+'[1]Resumen '!H102+'[1]Resumen '!H107</f>
        <v>23469800</v>
      </c>
      <c r="D34" s="8"/>
      <c r="E34" s="69">
        <v>19817</v>
      </c>
      <c r="F34" s="69">
        <v>10025</v>
      </c>
      <c r="G34" s="96">
        <v>6000</v>
      </c>
      <c r="H34" s="96">
        <v>16124</v>
      </c>
      <c r="I34" s="96">
        <v>5800</v>
      </c>
      <c r="J34" s="96">
        <v>5722.5</v>
      </c>
      <c r="K34" s="96">
        <v>46911.9</v>
      </c>
      <c r="L34" s="97">
        <v>60453</v>
      </c>
      <c r="M34" s="97">
        <v>5814</v>
      </c>
      <c r="N34" s="97"/>
      <c r="O34" s="97">
        <v>3300</v>
      </c>
      <c r="P34" s="97">
        <v>38450</v>
      </c>
      <c r="Q34" s="97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15" customFormat="1" ht="21">
      <c r="A35" s="35"/>
      <c r="B35" s="124" t="s">
        <v>51</v>
      </c>
      <c r="C35" s="3"/>
      <c r="D35" s="8"/>
      <c r="E35" s="69"/>
      <c r="F35" s="69"/>
      <c r="G35" s="96"/>
      <c r="H35" s="96"/>
      <c r="I35" s="96"/>
      <c r="J35" s="96"/>
      <c r="K35" s="96">
        <v>0</v>
      </c>
      <c r="L35" s="97"/>
      <c r="M35" s="97"/>
      <c r="N35" s="97"/>
      <c r="O35" s="97"/>
      <c r="Q35" s="97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s="15" customFormat="1" ht="21">
      <c r="A36" s="35"/>
      <c r="B36" s="124" t="s">
        <v>50</v>
      </c>
      <c r="C36" s="3">
        <f>+'[1]Resumen '!H115</f>
        <v>2430300</v>
      </c>
      <c r="D36" s="8"/>
      <c r="E36" s="69">
        <v>65129.59</v>
      </c>
      <c r="F36" s="69">
        <v>118661.99</v>
      </c>
      <c r="G36" s="96">
        <v>53290.27</v>
      </c>
      <c r="H36" s="96">
        <v>346140.77</v>
      </c>
      <c r="I36" s="96">
        <v>280903.12</v>
      </c>
      <c r="J36" s="96">
        <v>1188505.22</v>
      </c>
      <c r="K36" s="96">
        <v>281333.67</v>
      </c>
      <c r="L36" s="97">
        <v>116473.13</v>
      </c>
      <c r="M36" s="97">
        <v>211910.81</v>
      </c>
      <c r="N36" s="97">
        <v>93328.35</v>
      </c>
      <c r="O36" s="97">
        <v>143626.43</v>
      </c>
      <c r="P36" s="97">
        <v>113864.05</v>
      </c>
      <c r="Q36" s="98"/>
    </row>
    <row r="37" spans="1:28" s="44" customFormat="1" ht="21">
      <c r="A37" s="41"/>
      <c r="B37" s="42" t="s">
        <v>49</v>
      </c>
      <c r="C37" s="43">
        <f>+C38</f>
        <v>210000</v>
      </c>
      <c r="D37" s="11"/>
      <c r="E37" s="70"/>
      <c r="F37" s="70"/>
      <c r="G37" s="70"/>
      <c r="H37" s="70"/>
      <c r="I37" s="70"/>
      <c r="J37" s="70"/>
      <c r="K37" s="70"/>
      <c r="L37" s="12"/>
      <c r="M37" s="12"/>
      <c r="N37" s="12"/>
      <c r="O37" s="93"/>
      <c r="P37" s="93"/>
    </row>
    <row r="38" spans="1:28" s="15" customFormat="1" ht="21">
      <c r="A38" s="35"/>
      <c r="B38" s="124" t="s">
        <v>48</v>
      </c>
      <c r="C38" s="3">
        <f>+'[2]Resumen '!H124</f>
        <v>210000</v>
      </c>
      <c r="D38" s="33"/>
      <c r="E38" s="69"/>
      <c r="F38" s="71"/>
      <c r="G38" s="100"/>
      <c r="H38" s="100"/>
      <c r="I38" s="100"/>
      <c r="J38" s="100"/>
      <c r="K38" s="100">
        <v>0</v>
      </c>
      <c r="L38" s="98">
        <v>0</v>
      </c>
      <c r="M38" s="98">
        <v>0</v>
      </c>
      <c r="N38" s="98">
        <v>0</v>
      </c>
      <c r="O38" s="98">
        <v>0</v>
      </c>
      <c r="P38" s="98">
        <v>0</v>
      </c>
      <c r="Q38" s="98"/>
    </row>
    <row r="39" spans="1:28" s="15" customFormat="1" ht="21">
      <c r="A39" s="35"/>
      <c r="B39" s="124" t="s">
        <v>47</v>
      </c>
      <c r="C39" s="5"/>
      <c r="D39" s="45"/>
      <c r="E39" s="69"/>
      <c r="F39" s="71"/>
      <c r="G39" s="100"/>
      <c r="H39" s="100"/>
      <c r="I39" s="100"/>
      <c r="J39" s="100"/>
      <c r="K39" s="100"/>
      <c r="L39" s="98"/>
      <c r="M39" s="98"/>
      <c r="N39" s="98"/>
      <c r="O39" s="98"/>
      <c r="P39" s="98"/>
      <c r="Q39" s="98"/>
    </row>
    <row r="40" spans="1:28" s="15" customFormat="1" ht="21">
      <c r="A40" s="35"/>
      <c r="B40" s="124" t="s">
        <v>46</v>
      </c>
      <c r="C40" s="5"/>
      <c r="D40" s="45"/>
      <c r="E40" s="69"/>
      <c r="F40" s="71"/>
      <c r="G40" s="100"/>
      <c r="H40" s="100"/>
      <c r="I40" s="100"/>
      <c r="J40" s="100"/>
      <c r="K40" s="100"/>
      <c r="L40" s="98"/>
      <c r="M40" s="98"/>
      <c r="N40" s="98"/>
      <c r="O40" s="98"/>
      <c r="P40" s="98"/>
      <c r="Q40" s="98"/>
    </row>
    <row r="41" spans="1:28" s="15" customFormat="1" ht="21">
      <c r="A41" s="35"/>
      <c r="B41" s="124" t="s">
        <v>45</v>
      </c>
      <c r="C41" s="5">
        <v>0</v>
      </c>
      <c r="D41" s="45"/>
      <c r="E41" s="69"/>
      <c r="F41" s="71"/>
      <c r="G41" s="100"/>
      <c r="H41" s="100"/>
      <c r="I41" s="100"/>
      <c r="J41" s="100"/>
      <c r="K41" s="100"/>
      <c r="L41" s="98"/>
      <c r="M41" s="98"/>
      <c r="N41" s="98"/>
      <c r="O41" s="98"/>
      <c r="P41" s="98"/>
      <c r="Q41" s="98"/>
    </row>
    <row r="42" spans="1:28" s="15" customFormat="1" ht="21">
      <c r="A42" s="35"/>
      <c r="B42" s="124" t="s">
        <v>44</v>
      </c>
      <c r="C42" s="5">
        <v>0</v>
      </c>
      <c r="D42" s="46"/>
      <c r="E42" s="69"/>
      <c r="F42" s="71"/>
      <c r="G42" s="100"/>
      <c r="H42" s="100"/>
      <c r="I42" s="100"/>
      <c r="J42" s="100"/>
      <c r="K42" s="100"/>
      <c r="L42" s="98"/>
      <c r="M42" s="98"/>
      <c r="N42" s="98"/>
      <c r="O42" s="98"/>
      <c r="P42" s="98"/>
      <c r="Q42" s="98"/>
    </row>
    <row r="43" spans="1:28" s="15" customFormat="1" ht="21">
      <c r="A43" s="35"/>
      <c r="B43" s="124" t="s">
        <v>43</v>
      </c>
      <c r="C43" s="5">
        <v>0</v>
      </c>
      <c r="D43" s="46"/>
      <c r="E43" s="69"/>
      <c r="F43" s="71"/>
      <c r="G43" s="100"/>
      <c r="H43" s="100"/>
      <c r="I43" s="100"/>
      <c r="J43" s="100"/>
      <c r="K43" s="100"/>
      <c r="L43" s="98"/>
      <c r="M43" s="98"/>
      <c r="N43" s="98"/>
      <c r="O43" s="98"/>
      <c r="P43" s="98"/>
      <c r="Q43" s="98"/>
    </row>
    <row r="44" spans="1:28" s="15" customFormat="1" ht="21">
      <c r="A44" s="35"/>
      <c r="B44" s="124" t="s">
        <v>42</v>
      </c>
      <c r="C44" s="5">
        <v>0</v>
      </c>
      <c r="D44" s="45"/>
      <c r="E44" s="69"/>
      <c r="F44" s="71"/>
      <c r="G44" s="100"/>
      <c r="H44" s="100"/>
      <c r="I44" s="100"/>
      <c r="J44" s="100"/>
      <c r="K44" s="100"/>
      <c r="L44" s="98"/>
      <c r="M44" s="98"/>
      <c r="N44" s="98"/>
      <c r="O44" s="98"/>
      <c r="P44" s="98"/>
      <c r="Q44" s="98"/>
    </row>
    <row r="45" spans="1:28" s="15" customFormat="1" ht="21">
      <c r="A45" s="35"/>
      <c r="B45" s="124" t="s">
        <v>41</v>
      </c>
      <c r="C45" s="5">
        <v>0</v>
      </c>
      <c r="D45" s="33"/>
      <c r="E45" s="69"/>
      <c r="F45" s="71"/>
      <c r="G45" s="100"/>
      <c r="H45" s="100"/>
      <c r="I45" s="100"/>
      <c r="J45" s="100"/>
      <c r="K45" s="100"/>
      <c r="L45" s="98"/>
      <c r="M45" s="98"/>
      <c r="N45" s="98"/>
      <c r="O45" s="98"/>
      <c r="P45" s="98"/>
      <c r="Q45" s="98"/>
    </row>
    <row r="46" spans="1:28" s="34" customFormat="1" ht="21.75">
      <c r="A46" s="30"/>
      <c r="B46" s="37" t="s">
        <v>40</v>
      </c>
      <c r="C46" s="38">
        <f>+C47+C48+C49+C50+C51+C52</f>
        <v>0</v>
      </c>
      <c r="D46" s="45"/>
      <c r="E46" s="72"/>
      <c r="F46" s="72"/>
      <c r="G46" s="70"/>
      <c r="H46" s="70"/>
      <c r="I46" s="70"/>
      <c r="J46" s="70"/>
      <c r="K46" s="70"/>
      <c r="L46" s="12"/>
      <c r="M46" s="12"/>
      <c r="N46" s="12"/>
      <c r="O46" s="93"/>
      <c r="P46" s="93"/>
      <c r="Q46" s="44"/>
    </row>
    <row r="47" spans="1:28" s="15" customFormat="1" ht="21">
      <c r="A47" s="35"/>
      <c r="B47" s="124" t="s">
        <v>39</v>
      </c>
      <c r="C47" s="5">
        <v>0</v>
      </c>
      <c r="D47" s="8"/>
      <c r="E47" s="69"/>
      <c r="F47" s="71"/>
      <c r="G47" s="100"/>
      <c r="H47" s="100"/>
      <c r="I47" s="100"/>
      <c r="J47" s="100"/>
      <c r="K47" s="100"/>
      <c r="L47" s="98"/>
      <c r="M47" s="98"/>
      <c r="N47" s="98"/>
      <c r="O47" s="98"/>
      <c r="P47" s="98"/>
      <c r="Q47" s="98"/>
    </row>
    <row r="48" spans="1:28" s="15" customFormat="1" ht="21">
      <c r="A48" s="35"/>
      <c r="B48" s="124" t="s">
        <v>38</v>
      </c>
      <c r="C48" s="5">
        <v>0</v>
      </c>
      <c r="D48" s="8"/>
      <c r="E48" s="69"/>
      <c r="F48" s="71"/>
      <c r="G48" s="100"/>
      <c r="H48" s="100"/>
      <c r="I48" s="100"/>
      <c r="J48" s="100"/>
      <c r="K48" s="100"/>
      <c r="L48" s="98"/>
      <c r="M48" s="98"/>
      <c r="N48" s="98"/>
      <c r="O48" s="98"/>
      <c r="P48" s="98"/>
      <c r="Q48" s="98"/>
    </row>
    <row r="49" spans="1:30" s="15" customFormat="1" ht="21">
      <c r="A49" s="35"/>
      <c r="B49" s="124" t="s">
        <v>37</v>
      </c>
      <c r="C49" s="5">
        <v>0</v>
      </c>
      <c r="D49" s="8"/>
      <c r="E49" s="69"/>
      <c r="F49" s="71"/>
      <c r="G49" s="100"/>
      <c r="H49" s="100"/>
      <c r="I49" s="100"/>
      <c r="J49" s="100"/>
      <c r="K49" s="100"/>
      <c r="L49" s="98"/>
      <c r="M49" s="98"/>
      <c r="N49" s="98"/>
      <c r="O49" s="98"/>
      <c r="P49" s="98"/>
      <c r="Q49" s="98"/>
    </row>
    <row r="50" spans="1:30" s="15" customFormat="1" ht="21">
      <c r="A50" s="35"/>
      <c r="B50" s="124" t="s">
        <v>36</v>
      </c>
      <c r="C50" s="5">
        <v>0</v>
      </c>
      <c r="D50" s="8"/>
      <c r="E50" s="69"/>
      <c r="F50" s="71"/>
      <c r="G50" s="100"/>
      <c r="H50" s="100"/>
      <c r="I50" s="100"/>
      <c r="J50" s="100"/>
      <c r="K50" s="100"/>
      <c r="L50" s="98"/>
      <c r="M50" s="98"/>
      <c r="N50" s="98"/>
      <c r="O50" s="98"/>
      <c r="P50" s="98"/>
      <c r="Q50" s="98"/>
    </row>
    <row r="51" spans="1:30" s="15" customFormat="1" ht="21">
      <c r="A51" s="35"/>
      <c r="B51" s="124" t="s">
        <v>35</v>
      </c>
      <c r="C51" s="5">
        <v>0</v>
      </c>
      <c r="D51" s="8"/>
      <c r="E51" s="69"/>
      <c r="F51" s="71"/>
      <c r="G51" s="100"/>
      <c r="H51" s="100"/>
      <c r="I51" s="100"/>
      <c r="J51" s="100"/>
      <c r="K51" s="100"/>
      <c r="L51" s="98"/>
      <c r="M51" s="98"/>
      <c r="N51" s="98"/>
      <c r="O51" s="98"/>
      <c r="P51" s="98"/>
      <c r="Q51" s="98"/>
    </row>
    <row r="52" spans="1:30" s="15" customFormat="1" ht="21">
      <c r="A52" s="35"/>
      <c r="B52" s="124" t="s">
        <v>34</v>
      </c>
      <c r="C52" s="5">
        <v>0</v>
      </c>
      <c r="D52" s="8"/>
      <c r="E52" s="69"/>
      <c r="F52" s="71"/>
      <c r="G52" s="100"/>
      <c r="H52" s="100"/>
      <c r="I52" s="100"/>
      <c r="J52" s="100"/>
      <c r="K52" s="100"/>
      <c r="L52" s="98"/>
      <c r="M52" s="98"/>
      <c r="N52" s="98"/>
      <c r="O52" s="98"/>
      <c r="P52" s="98"/>
      <c r="Q52" s="98"/>
    </row>
    <row r="53" spans="1:30" s="34" customFormat="1" ht="21.75" customHeight="1">
      <c r="A53" s="30"/>
      <c r="B53" s="37" t="s">
        <v>33</v>
      </c>
      <c r="C53" s="38">
        <f>+C54+C55+C56+C57+C58+C59+C60+C61+C62</f>
        <v>1550000</v>
      </c>
      <c r="D53" s="11"/>
      <c r="E53" s="66">
        <f>+E54+E58</f>
        <v>245650</v>
      </c>
      <c r="F53" s="66">
        <f>+F54</f>
        <v>16000</v>
      </c>
      <c r="G53" s="92">
        <f>+G54</f>
        <v>0</v>
      </c>
      <c r="H53" s="92">
        <f>+H54</f>
        <v>0</v>
      </c>
      <c r="I53" s="92">
        <f>+I54+I55+I56+I57+I58+I59+I60+I61+I62</f>
        <v>24000</v>
      </c>
      <c r="J53" s="92">
        <f>+J54+J55+J56+J57+J58+J59+J60+J61+J62</f>
        <v>33873.35</v>
      </c>
      <c r="K53" s="92">
        <f>+K54+K55+K56+K57+K58+K59+K60+K61+K62</f>
        <v>0</v>
      </c>
      <c r="L53" s="93">
        <f>+L54+L55+L56+L57+L58+L59+L60+L61+L62</f>
        <v>148279.99</v>
      </c>
      <c r="M53" s="93">
        <f>+M54+M58</f>
        <v>147802.29999999999</v>
      </c>
      <c r="N53" s="93">
        <f>+N54+N56+N55+N57+N58+N59</f>
        <v>40010.300000000003</v>
      </c>
      <c r="O53" s="93">
        <f>+O54+O55+O56+O57+O58+O59</f>
        <v>175476.8</v>
      </c>
      <c r="P53" s="93">
        <f>+P54+P55+P56+P57+P58+P59</f>
        <v>19400</v>
      </c>
      <c r="Q53" s="94"/>
    </row>
    <row r="54" spans="1:30" s="15" customFormat="1" ht="21">
      <c r="A54" s="35"/>
      <c r="B54" s="124" t="s">
        <v>32</v>
      </c>
      <c r="C54" s="3">
        <f>+'[1]Resumen '!H130</f>
        <v>700000</v>
      </c>
      <c r="D54" s="1"/>
      <c r="E54" s="69">
        <v>9060</v>
      </c>
      <c r="F54" s="69">
        <v>16000</v>
      </c>
      <c r="G54" s="96"/>
      <c r="H54" s="96"/>
      <c r="I54" s="96"/>
      <c r="J54" s="96">
        <v>33873.35</v>
      </c>
      <c r="K54" s="96"/>
      <c r="L54" s="97">
        <v>16249.99</v>
      </c>
      <c r="M54" s="97">
        <v>116802.3</v>
      </c>
      <c r="N54" s="97">
        <v>3430.3</v>
      </c>
      <c r="O54" s="97">
        <v>2595</v>
      </c>
      <c r="P54" s="97">
        <v>19400</v>
      </c>
      <c r="Q54" s="97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s="15" customFormat="1" ht="21">
      <c r="A55" s="35"/>
      <c r="B55" s="124" t="s">
        <v>31</v>
      </c>
      <c r="C55" s="3">
        <f>+'[1]Resumen '!H133</f>
        <v>100000</v>
      </c>
      <c r="D55" s="1"/>
      <c r="E55" s="69"/>
      <c r="F55" s="69"/>
      <c r="G55" s="96"/>
      <c r="H55" s="96"/>
      <c r="I55" s="96"/>
      <c r="J55" s="96"/>
      <c r="K55" s="96"/>
      <c r="L55" s="97"/>
      <c r="M55" s="97"/>
      <c r="N55" s="97"/>
      <c r="O55" s="97">
        <v>0</v>
      </c>
      <c r="P55" s="97">
        <v>0</v>
      </c>
      <c r="Q55" s="97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s="15" customFormat="1" ht="21">
      <c r="A56" s="35"/>
      <c r="B56" s="124" t="s">
        <v>30</v>
      </c>
      <c r="C56" s="3">
        <f>+'[1]Resumen '!H135</f>
        <v>100000</v>
      </c>
      <c r="D56" s="1"/>
      <c r="E56" s="69"/>
      <c r="F56" s="69"/>
      <c r="G56" s="96"/>
      <c r="H56" s="96"/>
      <c r="I56" s="96"/>
      <c r="J56" s="96"/>
      <c r="K56" s="96"/>
      <c r="L56" s="97"/>
      <c r="M56" s="97"/>
      <c r="N56" s="97"/>
      <c r="O56" s="97"/>
      <c r="P56" s="97"/>
      <c r="Q56" s="97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s="15" customFormat="1" ht="21">
      <c r="A57" s="35"/>
      <c r="B57" s="124" t="s">
        <v>29</v>
      </c>
      <c r="C57" s="3">
        <v>0</v>
      </c>
      <c r="D57" s="1"/>
      <c r="E57" s="69"/>
      <c r="F57" s="69"/>
      <c r="G57" s="96"/>
      <c r="H57" s="96"/>
      <c r="I57" s="96"/>
      <c r="J57" s="96"/>
      <c r="K57" s="96"/>
      <c r="L57" s="97"/>
      <c r="M57" s="97"/>
      <c r="N57" s="97"/>
      <c r="O57" s="97"/>
      <c r="P57" s="97"/>
      <c r="Q57" s="97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s="15" customFormat="1" ht="21">
      <c r="A58" s="35"/>
      <c r="B58" s="124" t="s">
        <v>28</v>
      </c>
      <c r="C58" s="6">
        <f>+'[1]Resumen '!H137</f>
        <v>450000</v>
      </c>
      <c r="D58" s="1"/>
      <c r="E58" s="69">
        <v>236590</v>
      </c>
      <c r="F58" s="69"/>
      <c r="G58" s="96"/>
      <c r="H58" s="96"/>
      <c r="I58" s="96">
        <v>24000</v>
      </c>
      <c r="J58" s="96">
        <v>0</v>
      </c>
      <c r="K58" s="96">
        <v>0</v>
      </c>
      <c r="L58" s="97">
        <v>0</v>
      </c>
      <c r="M58" s="97">
        <v>31000</v>
      </c>
      <c r="N58" s="97"/>
      <c r="O58" s="97"/>
      <c r="P58" s="97"/>
      <c r="Q58" s="97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s="15" customFormat="1" ht="21">
      <c r="A59" s="35"/>
      <c r="B59" s="124" t="s">
        <v>27</v>
      </c>
      <c r="C59" s="3">
        <f>+'[1]Resumen '!H142</f>
        <v>200000</v>
      </c>
      <c r="D59" s="1"/>
      <c r="E59" s="69"/>
      <c r="F59" s="69"/>
      <c r="G59" s="96"/>
      <c r="H59" s="96"/>
      <c r="I59" s="96"/>
      <c r="J59" s="96"/>
      <c r="K59" s="96"/>
      <c r="L59" s="97">
        <v>132030</v>
      </c>
      <c r="M59" s="97">
        <v>0</v>
      </c>
      <c r="N59" s="97">
        <v>36580</v>
      </c>
      <c r="O59" s="97">
        <v>172881.8</v>
      </c>
      <c r="P59" s="97"/>
      <c r="Q59" s="97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s="15" customFormat="1" ht="21">
      <c r="A60" s="35"/>
      <c r="B60" s="124" t="s">
        <v>26</v>
      </c>
      <c r="C60" s="3">
        <v>0</v>
      </c>
      <c r="D60" s="1"/>
      <c r="E60" s="69"/>
      <c r="F60" s="69"/>
      <c r="G60" s="96"/>
      <c r="H60" s="96"/>
      <c r="I60" s="96"/>
      <c r="J60" s="96"/>
      <c r="K60" s="96"/>
      <c r="L60" s="97"/>
      <c r="M60" s="97" t="s">
        <v>100</v>
      </c>
      <c r="N60" s="97" t="s">
        <v>100</v>
      </c>
      <c r="O60" s="97" t="s">
        <v>100</v>
      </c>
      <c r="P60" s="97" t="s">
        <v>100</v>
      </c>
      <c r="Q60" s="97"/>
      <c r="R60" s="1"/>
      <c r="S60" s="1"/>
      <c r="T60" s="1"/>
    </row>
    <row r="61" spans="1:30" s="15" customFormat="1" ht="21">
      <c r="A61" s="35"/>
      <c r="B61" s="124" t="s">
        <v>25</v>
      </c>
      <c r="C61" s="3">
        <v>0</v>
      </c>
      <c r="D61" s="1"/>
      <c r="E61" s="69"/>
      <c r="F61" s="69"/>
      <c r="G61" s="96"/>
      <c r="H61" s="96"/>
      <c r="I61" s="96"/>
      <c r="J61" s="96"/>
      <c r="K61" s="96"/>
      <c r="L61" s="97"/>
      <c r="M61" s="97"/>
      <c r="N61" s="97"/>
      <c r="O61" s="97"/>
      <c r="P61" s="97"/>
      <c r="Q61" s="97"/>
      <c r="R61" s="1"/>
      <c r="S61" s="1"/>
      <c r="T61" s="1"/>
    </row>
    <row r="62" spans="1:30" s="15" customFormat="1" ht="21">
      <c r="A62" s="35"/>
      <c r="B62" s="124" t="s">
        <v>24</v>
      </c>
      <c r="C62" s="5">
        <v>0</v>
      </c>
      <c r="D62" s="45"/>
      <c r="E62" s="69"/>
      <c r="F62" s="71"/>
      <c r="G62" s="100"/>
      <c r="H62" s="100"/>
      <c r="I62" s="100"/>
      <c r="J62" s="100"/>
      <c r="K62" s="100"/>
      <c r="L62" s="98"/>
      <c r="M62" s="98"/>
      <c r="N62" s="98"/>
      <c r="O62" s="98"/>
      <c r="P62" s="98"/>
      <c r="Q62" s="98"/>
    </row>
    <row r="63" spans="1:30" s="48" customFormat="1" ht="22.5" customHeight="1">
      <c r="A63" s="47"/>
      <c r="B63" s="37" t="s">
        <v>23</v>
      </c>
      <c r="C63" s="38">
        <f>+C65</f>
        <v>150300000</v>
      </c>
      <c r="D63" s="45"/>
      <c r="E63" s="72"/>
      <c r="F63" s="72"/>
      <c r="G63" s="70">
        <f t="shared" ref="G63:L63" si="3">+G64+G65</f>
        <v>0</v>
      </c>
      <c r="H63" s="70">
        <f t="shared" si="3"/>
        <v>0</v>
      </c>
      <c r="I63" s="70">
        <f t="shared" si="3"/>
        <v>0</v>
      </c>
      <c r="J63" s="70">
        <f t="shared" si="3"/>
        <v>0</v>
      </c>
      <c r="K63" s="70">
        <f t="shared" si="3"/>
        <v>0</v>
      </c>
      <c r="L63" s="12">
        <f t="shared" si="3"/>
        <v>0</v>
      </c>
      <c r="M63" s="12">
        <f t="shared" ref="M63:N63" si="4">+M64+M65</f>
        <v>0</v>
      </c>
      <c r="N63" s="12">
        <f t="shared" si="4"/>
        <v>0</v>
      </c>
      <c r="O63" s="12">
        <v>0</v>
      </c>
      <c r="P63" s="12">
        <v>0</v>
      </c>
      <c r="Q63" s="101"/>
    </row>
    <row r="64" spans="1:30" s="15" customFormat="1" ht="21">
      <c r="A64" s="35"/>
      <c r="B64" s="124" t="s">
        <v>22</v>
      </c>
      <c r="C64" s="5"/>
      <c r="D64" s="8"/>
      <c r="E64" s="69"/>
      <c r="F64" s="71"/>
      <c r="G64" s="102"/>
      <c r="H64" s="102"/>
      <c r="I64" s="102"/>
      <c r="J64" s="102"/>
      <c r="K64" s="102"/>
      <c r="L64" s="103"/>
      <c r="M64" s="103"/>
      <c r="N64" s="103"/>
      <c r="O64" s="98"/>
      <c r="P64" s="98"/>
      <c r="Q64" s="98"/>
    </row>
    <row r="65" spans="1:17" s="15" customFormat="1" ht="21">
      <c r="A65" s="35"/>
      <c r="B65" s="124" t="s">
        <v>21</v>
      </c>
      <c r="C65" s="3">
        <f>+'[1]Resumen '!H144</f>
        <v>150300000</v>
      </c>
      <c r="D65" s="8"/>
      <c r="E65" s="69"/>
      <c r="F65" s="71"/>
      <c r="G65" s="102">
        <v>0</v>
      </c>
      <c r="H65" s="102">
        <v>0</v>
      </c>
      <c r="I65" s="102"/>
      <c r="J65" s="102"/>
      <c r="K65" s="102"/>
      <c r="L65" s="103"/>
      <c r="M65" s="103"/>
      <c r="N65" s="103"/>
      <c r="O65" s="98"/>
      <c r="P65" s="98"/>
      <c r="Q65" s="98"/>
    </row>
    <row r="66" spans="1:17" s="15" customFormat="1" ht="21">
      <c r="A66" s="35"/>
      <c r="B66" s="124" t="s">
        <v>20</v>
      </c>
      <c r="C66" s="5">
        <v>0</v>
      </c>
      <c r="D66" s="8"/>
      <c r="E66" s="69"/>
      <c r="F66" s="71"/>
      <c r="G66" s="100"/>
      <c r="H66" s="100"/>
      <c r="I66" s="100"/>
      <c r="J66" s="100"/>
      <c r="K66" s="100"/>
      <c r="L66" s="98"/>
      <c r="M66" s="98"/>
      <c r="N66" s="98"/>
      <c r="O66" s="98"/>
      <c r="P66" s="98"/>
      <c r="Q66" s="98"/>
    </row>
    <row r="67" spans="1:17" s="15" customFormat="1" ht="21">
      <c r="A67" s="35"/>
      <c r="B67" s="124" t="s">
        <v>19</v>
      </c>
      <c r="C67" s="5"/>
      <c r="D67" s="8"/>
      <c r="E67" s="69"/>
      <c r="F67" s="71"/>
      <c r="G67" s="100"/>
      <c r="H67" s="100"/>
      <c r="I67" s="100"/>
      <c r="J67" s="100"/>
      <c r="K67" s="100"/>
      <c r="L67" s="98"/>
      <c r="M67" s="98"/>
      <c r="N67" s="98"/>
      <c r="O67" s="98"/>
      <c r="P67" s="98"/>
      <c r="Q67" s="98"/>
    </row>
    <row r="68" spans="1:17" s="34" customFormat="1" ht="21.75">
      <c r="A68" s="30"/>
      <c r="B68" s="37" t="s">
        <v>18</v>
      </c>
      <c r="C68" s="38">
        <f>+C69+C70</f>
        <v>0</v>
      </c>
      <c r="D68" s="11"/>
      <c r="E68" s="72"/>
      <c r="F68" s="72"/>
      <c r="G68" s="70"/>
      <c r="H68" s="70"/>
      <c r="I68" s="70"/>
      <c r="J68" s="70"/>
      <c r="K68" s="70"/>
      <c r="L68" s="12"/>
      <c r="M68" s="12"/>
      <c r="N68" s="12"/>
      <c r="O68" s="12"/>
      <c r="P68" s="12"/>
      <c r="Q68" s="44"/>
    </row>
    <row r="69" spans="1:17" s="15" customFormat="1" ht="21">
      <c r="A69" s="35"/>
      <c r="B69" s="124" t="s">
        <v>17</v>
      </c>
      <c r="C69" s="5">
        <v>0</v>
      </c>
      <c r="D69" s="8"/>
      <c r="E69" s="69"/>
      <c r="F69" s="71"/>
      <c r="G69" s="100"/>
      <c r="H69" s="100"/>
      <c r="I69" s="100"/>
      <c r="J69" s="100"/>
      <c r="K69" s="100"/>
      <c r="L69" s="98"/>
      <c r="M69" s="98"/>
      <c r="N69" s="98"/>
      <c r="O69" s="98"/>
      <c r="P69" s="98"/>
      <c r="Q69" s="98"/>
    </row>
    <row r="70" spans="1:17" s="15" customFormat="1" ht="21">
      <c r="A70" s="35"/>
      <c r="B70" s="124" t="s">
        <v>16</v>
      </c>
      <c r="C70" s="5">
        <v>0</v>
      </c>
      <c r="D70" s="8"/>
      <c r="E70" s="69"/>
      <c r="F70" s="71"/>
      <c r="G70" s="100"/>
      <c r="H70" s="100"/>
      <c r="I70" s="100"/>
      <c r="J70" s="100"/>
      <c r="K70" s="100"/>
      <c r="L70" s="98"/>
      <c r="M70" s="98"/>
      <c r="N70" s="98"/>
      <c r="O70" s="98"/>
      <c r="P70" s="98"/>
      <c r="Q70" s="98"/>
    </row>
    <row r="71" spans="1:17" s="34" customFormat="1" ht="21.75">
      <c r="A71" s="30"/>
      <c r="B71" s="37" t="s">
        <v>15</v>
      </c>
      <c r="C71" s="38">
        <f>+C74</f>
        <v>0</v>
      </c>
      <c r="D71" s="11"/>
      <c r="E71" s="72"/>
      <c r="F71" s="72"/>
      <c r="G71" s="70"/>
      <c r="H71" s="70"/>
      <c r="I71" s="70"/>
      <c r="J71" s="70"/>
      <c r="K71" s="70"/>
      <c r="L71" s="12"/>
      <c r="M71" s="12"/>
      <c r="N71" s="12"/>
      <c r="O71" s="12"/>
      <c r="P71" s="12"/>
      <c r="Q71" s="44"/>
    </row>
    <row r="72" spans="1:17" s="15" customFormat="1" ht="21">
      <c r="A72" s="35"/>
      <c r="B72" s="124" t="s">
        <v>14</v>
      </c>
      <c r="C72" s="5"/>
      <c r="D72" s="8"/>
      <c r="E72" s="69"/>
      <c r="F72" s="71"/>
      <c r="G72" s="100"/>
      <c r="H72" s="100"/>
      <c r="I72" s="100"/>
      <c r="J72" s="100"/>
      <c r="K72" s="100"/>
      <c r="L72" s="98"/>
      <c r="M72" s="98"/>
      <c r="N72" s="98"/>
      <c r="O72" s="98"/>
      <c r="P72" s="98"/>
      <c r="Q72" s="98"/>
    </row>
    <row r="73" spans="1:17" s="15" customFormat="1" ht="21">
      <c r="A73" s="35"/>
      <c r="B73" s="124" t="s">
        <v>13</v>
      </c>
      <c r="C73" s="5">
        <v>0</v>
      </c>
      <c r="D73" s="8"/>
      <c r="E73" s="69"/>
      <c r="F73" s="71"/>
      <c r="G73" s="100"/>
      <c r="H73" s="100"/>
      <c r="I73" s="100"/>
      <c r="J73" s="100"/>
      <c r="K73" s="100"/>
      <c r="L73" s="98"/>
      <c r="M73" s="98"/>
      <c r="N73" s="98"/>
      <c r="O73" s="98"/>
      <c r="P73" s="98"/>
      <c r="Q73" s="98"/>
    </row>
    <row r="74" spans="1:17" s="15" customFormat="1" ht="21">
      <c r="A74" s="35"/>
      <c r="B74" s="124" t="s">
        <v>12</v>
      </c>
      <c r="C74" s="5">
        <v>0</v>
      </c>
      <c r="D74" s="8"/>
      <c r="E74" s="69"/>
      <c r="F74" s="71"/>
      <c r="G74" s="100"/>
      <c r="H74" s="100"/>
      <c r="I74" s="100"/>
      <c r="J74" s="100"/>
      <c r="K74" s="100"/>
      <c r="L74" s="98"/>
      <c r="M74" s="98"/>
      <c r="N74" s="98"/>
      <c r="O74" s="98"/>
      <c r="P74" s="98"/>
      <c r="Q74" s="98"/>
    </row>
    <row r="75" spans="1:17" s="34" customFormat="1" ht="21">
      <c r="A75" s="30"/>
      <c r="B75" s="37" t="s">
        <v>11</v>
      </c>
      <c r="C75" s="38">
        <f>+C76+C77+C78+C79+C80+C81+C82+C83</f>
        <v>0</v>
      </c>
      <c r="D75" s="11"/>
      <c r="E75" s="74"/>
      <c r="F75" s="74"/>
      <c r="G75" s="104"/>
      <c r="H75" s="104"/>
      <c r="I75" s="104"/>
      <c r="J75" s="104"/>
      <c r="K75" s="104"/>
      <c r="L75" s="44"/>
      <c r="M75" s="44"/>
      <c r="N75" s="44"/>
      <c r="O75" s="44"/>
      <c r="P75" s="44"/>
      <c r="Q75" s="44"/>
    </row>
    <row r="76" spans="1:17" s="17" customFormat="1" ht="21.75">
      <c r="A76" s="35"/>
      <c r="B76" s="126" t="s">
        <v>10</v>
      </c>
      <c r="C76" s="5"/>
      <c r="D76" s="8"/>
      <c r="E76" s="72">
        <f t="shared" ref="E76:N76" si="5">+E77</f>
        <v>94283371.310000002</v>
      </c>
      <c r="F76" s="72">
        <f t="shared" si="5"/>
        <v>41771860.549999997</v>
      </c>
      <c r="G76" s="70">
        <f t="shared" si="5"/>
        <v>40970817.200000003</v>
      </c>
      <c r="H76" s="70">
        <f t="shared" si="5"/>
        <v>109885975.75</v>
      </c>
      <c r="I76" s="70">
        <f t="shared" si="5"/>
        <v>44039602.75</v>
      </c>
      <c r="J76" s="70">
        <f t="shared" si="5"/>
        <v>42194891.600000001</v>
      </c>
      <c r="K76" s="70">
        <f t="shared" si="5"/>
        <v>43717970.729999997</v>
      </c>
      <c r="L76" s="12">
        <f t="shared" si="5"/>
        <v>43589312.189999998</v>
      </c>
      <c r="M76" s="12">
        <f t="shared" si="5"/>
        <v>44646194.450000003</v>
      </c>
      <c r="N76" s="12">
        <f t="shared" si="5"/>
        <v>0</v>
      </c>
      <c r="O76" s="12">
        <v>0</v>
      </c>
      <c r="P76" s="12">
        <f>+P77</f>
        <v>44647822.479999997</v>
      </c>
      <c r="Q76" s="105"/>
    </row>
    <row r="77" spans="1:17" s="15" customFormat="1" ht="21">
      <c r="A77" s="35"/>
      <c r="B77" s="124" t="s">
        <v>9</v>
      </c>
      <c r="C77" s="5"/>
      <c r="D77" s="8"/>
      <c r="E77" s="69">
        <v>94283371.310000002</v>
      </c>
      <c r="F77" s="69">
        <v>41771860.549999997</v>
      </c>
      <c r="G77" s="96">
        <v>40970817.200000003</v>
      </c>
      <c r="H77" s="96">
        <v>109885975.75</v>
      </c>
      <c r="I77" s="96">
        <v>44039602.75</v>
      </c>
      <c r="J77" s="96">
        <v>42194891.600000001</v>
      </c>
      <c r="K77" s="96">
        <v>43717970.729999997</v>
      </c>
      <c r="L77" s="97">
        <v>43589312.189999998</v>
      </c>
      <c r="M77" s="97">
        <v>44646194.450000003</v>
      </c>
      <c r="N77" s="97"/>
      <c r="O77" s="97"/>
      <c r="P77" s="97">
        <v>44647822.479999997</v>
      </c>
      <c r="Q77" s="98">
        <v>44647822.479999997</v>
      </c>
    </row>
    <row r="78" spans="1:17" s="15" customFormat="1">
      <c r="A78" s="35"/>
      <c r="B78" s="124" t="s">
        <v>8</v>
      </c>
      <c r="C78" s="5"/>
      <c r="D78" s="8"/>
      <c r="E78" s="75"/>
      <c r="F78" s="71"/>
      <c r="G78" s="100"/>
      <c r="H78" s="100"/>
      <c r="I78" s="100"/>
      <c r="J78" s="100"/>
      <c r="K78" s="100"/>
      <c r="L78" s="98"/>
      <c r="M78" s="98"/>
      <c r="N78" s="98"/>
      <c r="O78" s="98"/>
      <c r="P78" s="98"/>
      <c r="Q78" s="98"/>
    </row>
    <row r="79" spans="1:17" s="17" customFormat="1" ht="21.75">
      <c r="A79" s="35"/>
      <c r="B79" s="37" t="s">
        <v>7</v>
      </c>
      <c r="C79" s="38"/>
      <c r="D79" s="11"/>
      <c r="E79" s="76"/>
      <c r="F79" s="76"/>
      <c r="G79" s="106">
        <f>+G80</f>
        <v>761079.97</v>
      </c>
      <c r="H79" s="106"/>
      <c r="I79" s="106"/>
      <c r="J79" s="106"/>
      <c r="K79" s="106"/>
      <c r="L79" s="107">
        <f>+L81</f>
        <v>471498.42</v>
      </c>
      <c r="M79" s="107">
        <f>+M81</f>
        <v>0</v>
      </c>
      <c r="N79" s="107">
        <f>+N81</f>
        <v>68575217.700000048</v>
      </c>
      <c r="O79" s="107">
        <f>+O81</f>
        <v>49677392.82</v>
      </c>
      <c r="P79" s="107">
        <f>+P81</f>
        <v>481484.27</v>
      </c>
      <c r="Q79" s="105"/>
    </row>
    <row r="80" spans="1:17" s="21" customFormat="1" ht="21">
      <c r="A80" s="49"/>
      <c r="B80" s="50" t="s">
        <v>6</v>
      </c>
      <c r="C80" s="22"/>
      <c r="D80" s="11"/>
      <c r="E80" s="77"/>
      <c r="F80" s="78"/>
      <c r="G80" s="108">
        <v>761079.97</v>
      </c>
      <c r="H80" s="108"/>
      <c r="I80" s="108"/>
      <c r="J80" s="108"/>
      <c r="K80" s="108"/>
      <c r="L80" s="97"/>
      <c r="M80" s="97"/>
      <c r="N80" s="97"/>
      <c r="O80" s="97"/>
      <c r="P80" s="97"/>
      <c r="Q80" s="109"/>
    </row>
    <row r="81" spans="1:17" s="21" customFormat="1" ht="21">
      <c r="A81" s="49"/>
      <c r="B81" s="127" t="s">
        <v>5</v>
      </c>
      <c r="C81" s="22"/>
      <c r="D81" s="11"/>
      <c r="E81" s="77"/>
      <c r="F81" s="78"/>
      <c r="G81" s="110"/>
      <c r="H81" s="110"/>
      <c r="I81" s="110"/>
      <c r="J81" s="110"/>
      <c r="K81" s="110"/>
      <c r="L81" s="97">
        <v>471498.42</v>
      </c>
      <c r="M81" s="97">
        <v>0</v>
      </c>
      <c r="N81" s="97">
        <v>68575217.700000048</v>
      </c>
      <c r="O81" s="97">
        <v>49677392.82</v>
      </c>
      <c r="P81" s="97">
        <v>481484.27</v>
      </c>
      <c r="Q81" s="109"/>
    </row>
    <row r="82" spans="1:17" s="17" customFormat="1" ht="21.75">
      <c r="A82" s="35"/>
      <c r="B82" s="50" t="s">
        <v>4</v>
      </c>
      <c r="C82" s="22"/>
      <c r="D82" s="11"/>
      <c r="E82" s="69"/>
      <c r="F82" s="79"/>
      <c r="G82" s="111"/>
      <c r="H82" s="111"/>
      <c r="I82" s="111"/>
      <c r="J82" s="111"/>
      <c r="K82" s="111"/>
      <c r="L82" s="97"/>
      <c r="M82" s="97"/>
      <c r="N82" s="97"/>
      <c r="O82" s="97"/>
      <c r="P82" s="97"/>
      <c r="Q82" s="105"/>
    </row>
    <row r="83" spans="1:17" s="16" customFormat="1">
      <c r="A83" s="35"/>
      <c r="B83" s="124" t="s">
        <v>3</v>
      </c>
      <c r="C83" s="5"/>
      <c r="D83" s="8"/>
      <c r="E83" s="69"/>
      <c r="F83" s="80"/>
      <c r="G83" s="112"/>
      <c r="H83" s="112"/>
      <c r="I83" s="112"/>
      <c r="J83" s="112"/>
      <c r="K83" s="112"/>
      <c r="L83" s="87"/>
      <c r="M83" s="87"/>
      <c r="N83" s="87"/>
      <c r="O83" s="87"/>
      <c r="P83" s="87"/>
      <c r="Q83" s="87"/>
    </row>
    <row r="84" spans="1:17" s="18" customFormat="1" ht="27" thickBot="1">
      <c r="A84" s="51"/>
      <c r="B84" s="52" t="s">
        <v>2</v>
      </c>
      <c r="C84" s="53">
        <f>+C75+C71+C68+C63+C53+C46+C37+C27+C17+C11</f>
        <v>776283580</v>
      </c>
      <c r="D84" s="54"/>
      <c r="E84" s="81">
        <f>+E53+E27+E17+E11+E76</f>
        <v>105886431.23</v>
      </c>
      <c r="F84" s="81">
        <f>+F76+F71+F68+F63+F53+F46+F27+F17+F11</f>
        <v>51024621.149999991</v>
      </c>
      <c r="G84" s="113">
        <f t="shared" ref="G84:L84" si="6">+G76+G71+G68+G63+G53+G46+G27+G17+G11+G79</f>
        <v>52513084.480000004</v>
      </c>
      <c r="H84" s="113">
        <f t="shared" si="6"/>
        <v>119742172.75999999</v>
      </c>
      <c r="I84" s="113">
        <f t="shared" si="6"/>
        <v>56280407.43</v>
      </c>
      <c r="J84" s="113">
        <f t="shared" si="6"/>
        <v>51520372.99000001</v>
      </c>
      <c r="K84" s="113">
        <f t="shared" si="6"/>
        <v>56931478.68999999</v>
      </c>
      <c r="L84" s="114">
        <f t="shared" si="6"/>
        <v>55433847.420000002</v>
      </c>
      <c r="M84" s="114">
        <f t="shared" ref="M84:N84" si="7">+M76+M71+M68+M63+M53+M46+M27+M17+M11+M79</f>
        <v>54668333.240000002</v>
      </c>
      <c r="N84" s="114">
        <f t="shared" si="7"/>
        <v>80501327.090000048</v>
      </c>
      <c r="O84" s="114">
        <f>+O79+O76+O71+O68+O63+O53+O27+O17+O11</f>
        <v>59469798.809999995</v>
      </c>
      <c r="P84" s="114">
        <f>+P79+P76+P71+P68+P63+P53+P27+P17+P11</f>
        <v>59208815.850000001</v>
      </c>
      <c r="Q84" s="115"/>
    </row>
    <row r="85" spans="1:17" s="19" customFormat="1" ht="21" thickTop="1">
      <c r="A85" s="39"/>
      <c r="B85" s="55"/>
      <c r="C85" s="56"/>
      <c r="D85" s="7"/>
      <c r="E85" s="68"/>
      <c r="F85" s="82"/>
      <c r="G85" s="116"/>
      <c r="H85" s="116"/>
      <c r="I85" s="116"/>
      <c r="J85" s="116"/>
      <c r="K85" s="116"/>
      <c r="L85" s="117"/>
      <c r="M85" s="117"/>
      <c r="N85" s="117"/>
      <c r="O85" s="117"/>
      <c r="P85" s="117"/>
      <c r="Q85" s="117"/>
    </row>
    <row r="86" spans="1:17" s="19" customFormat="1" ht="20.100000000000001" customHeight="1">
      <c r="A86" s="39"/>
      <c r="B86" s="135" t="s">
        <v>105</v>
      </c>
      <c r="C86" s="136"/>
      <c r="D86" s="137"/>
      <c r="E86" s="68"/>
      <c r="F86" s="82"/>
      <c r="G86" s="116"/>
      <c r="H86" s="116"/>
      <c r="I86" s="116"/>
      <c r="J86" s="116"/>
      <c r="K86" s="116"/>
      <c r="L86" s="117"/>
      <c r="M86" s="117"/>
      <c r="N86" s="117"/>
      <c r="O86" s="117"/>
      <c r="P86" s="117"/>
      <c r="Q86" s="117"/>
    </row>
    <row r="87" spans="1:17" s="19" customFormat="1" ht="20.100000000000001" customHeight="1">
      <c r="A87" s="39"/>
      <c r="B87" s="138" t="s">
        <v>106</v>
      </c>
      <c r="C87" s="139"/>
      <c r="D87" s="140"/>
      <c r="E87" s="68"/>
      <c r="F87" s="82"/>
      <c r="G87" s="116"/>
      <c r="H87" s="116"/>
      <c r="I87" s="116"/>
      <c r="J87" s="116"/>
      <c r="K87" s="116"/>
      <c r="L87" s="117"/>
      <c r="M87" s="117"/>
      <c r="N87" s="117"/>
      <c r="O87" s="117"/>
      <c r="P87" s="117"/>
      <c r="Q87" s="117"/>
    </row>
    <row r="88" spans="1:17" s="19" customFormat="1" ht="20.100000000000001" customHeight="1">
      <c r="A88" s="39"/>
      <c r="B88" s="138" t="s">
        <v>107</v>
      </c>
      <c r="C88" s="139"/>
      <c r="D88" s="140"/>
      <c r="E88" s="68"/>
      <c r="F88" s="82"/>
      <c r="G88" s="116"/>
      <c r="H88" s="116"/>
      <c r="I88" s="116"/>
      <c r="J88" s="116"/>
      <c r="K88" s="116"/>
      <c r="L88" s="117"/>
      <c r="M88" s="117"/>
      <c r="N88" s="117"/>
      <c r="O88" s="117"/>
      <c r="P88" s="117"/>
      <c r="Q88" s="117"/>
    </row>
    <row r="89" spans="1:17" s="134" customFormat="1" ht="75">
      <c r="B89" s="141" t="s">
        <v>108</v>
      </c>
      <c r="C89" s="142"/>
      <c r="D89" s="143"/>
    </row>
    <row r="90" spans="1:17" s="19" customFormat="1" ht="20.100000000000001" customHeight="1">
      <c r="A90" s="39"/>
      <c r="B90" s="128"/>
      <c r="C90" s="57"/>
      <c r="D90" s="7"/>
      <c r="E90" s="68"/>
      <c r="F90" s="82"/>
      <c r="G90" s="116"/>
      <c r="H90" s="116"/>
      <c r="I90" s="116"/>
      <c r="J90" s="116"/>
      <c r="K90" s="116"/>
      <c r="L90" s="117"/>
      <c r="M90" s="117"/>
      <c r="N90" s="117"/>
      <c r="O90" s="117"/>
      <c r="P90" s="117"/>
      <c r="Q90" s="117"/>
    </row>
    <row r="91" spans="1:17" s="19" customFormat="1" ht="20.100000000000001" customHeight="1">
      <c r="A91" s="39"/>
      <c r="B91" s="128"/>
      <c r="C91" s="57"/>
      <c r="D91" s="7"/>
      <c r="E91" s="68"/>
      <c r="F91" s="82"/>
      <c r="G91" s="116"/>
      <c r="H91" s="116"/>
      <c r="I91" s="116"/>
      <c r="J91" s="116"/>
      <c r="K91" s="116"/>
      <c r="L91" s="117"/>
      <c r="M91" s="117"/>
      <c r="N91" s="117"/>
      <c r="O91" s="117"/>
      <c r="P91" s="117"/>
      <c r="Q91" s="117"/>
    </row>
    <row r="92" spans="1:17" s="19" customFormat="1" ht="20.100000000000001" customHeight="1">
      <c r="A92" s="39"/>
      <c r="B92" s="128"/>
      <c r="C92" s="57"/>
      <c r="D92" s="7"/>
      <c r="E92" s="68"/>
      <c r="F92" s="82"/>
      <c r="G92" s="116"/>
      <c r="H92" s="116"/>
      <c r="I92" s="116"/>
      <c r="J92" s="116"/>
      <c r="K92" s="116"/>
      <c r="L92" s="117"/>
      <c r="M92" s="117"/>
      <c r="N92" s="117"/>
      <c r="O92" s="117"/>
      <c r="P92" s="117"/>
      <c r="Q92" s="117"/>
    </row>
    <row r="93" spans="1:17" s="19" customFormat="1" ht="20.100000000000001" customHeight="1">
      <c r="A93" s="39"/>
      <c r="B93" s="128"/>
      <c r="C93" s="57"/>
      <c r="D93" s="7"/>
      <c r="E93" s="68"/>
      <c r="F93" s="82"/>
      <c r="G93" s="116"/>
      <c r="H93" s="116"/>
      <c r="I93" s="116"/>
      <c r="J93" s="116"/>
      <c r="K93" s="116"/>
      <c r="L93" s="117"/>
      <c r="M93" s="117"/>
      <c r="N93" s="117"/>
      <c r="O93" s="117"/>
      <c r="P93" s="117"/>
      <c r="Q93" s="117"/>
    </row>
    <row r="94" spans="1:17" s="19" customFormat="1" ht="20.100000000000001" customHeight="1">
      <c r="A94" s="39"/>
      <c r="B94" s="128"/>
      <c r="C94" s="57"/>
      <c r="D94" s="7"/>
      <c r="E94" s="68"/>
      <c r="F94" s="82"/>
      <c r="G94" s="116"/>
      <c r="H94" s="116"/>
      <c r="I94" s="116"/>
      <c r="J94" s="116"/>
      <c r="K94" s="116"/>
      <c r="L94" s="117"/>
      <c r="M94" s="117"/>
      <c r="N94" s="117"/>
      <c r="O94" s="117"/>
      <c r="P94" s="117"/>
      <c r="Q94" s="117"/>
    </row>
    <row r="95" spans="1:17" s="19" customFormat="1" ht="20.100000000000001" customHeight="1">
      <c r="A95" s="39"/>
      <c r="B95" s="128"/>
      <c r="C95" s="57"/>
      <c r="D95" s="7"/>
      <c r="E95" s="68"/>
      <c r="F95" s="82"/>
      <c r="G95" s="116"/>
      <c r="H95" s="116"/>
      <c r="I95" s="116"/>
      <c r="J95" s="116"/>
      <c r="K95" s="116"/>
      <c r="L95" s="117"/>
      <c r="M95" s="117"/>
      <c r="N95" s="117"/>
      <c r="O95" s="117"/>
      <c r="P95" s="117"/>
      <c r="Q95" s="117"/>
    </row>
    <row r="96" spans="1:17" s="19" customFormat="1" ht="20.100000000000001" customHeight="1">
      <c r="A96" s="39"/>
      <c r="B96" s="128"/>
      <c r="C96" s="57"/>
      <c r="D96" s="7"/>
      <c r="E96" s="68"/>
      <c r="F96" s="82"/>
      <c r="G96" s="116"/>
      <c r="H96" s="116"/>
      <c r="I96" s="116"/>
      <c r="J96" s="116"/>
      <c r="K96" s="116"/>
      <c r="L96" s="117"/>
      <c r="M96" s="117"/>
      <c r="N96" s="117"/>
      <c r="O96" s="117"/>
      <c r="P96" s="117"/>
      <c r="Q96" s="117"/>
    </row>
    <row r="97" spans="1:25" s="19" customFormat="1" ht="20.100000000000001" customHeight="1">
      <c r="A97" s="39"/>
      <c r="B97" s="128"/>
      <c r="C97" s="57"/>
      <c r="D97" s="7"/>
      <c r="E97" s="68"/>
      <c r="F97" s="82"/>
      <c r="G97" s="116"/>
      <c r="H97" s="116"/>
      <c r="I97" s="116"/>
      <c r="J97" s="116"/>
      <c r="K97" s="116"/>
      <c r="L97" s="117"/>
      <c r="M97" s="117"/>
      <c r="N97" s="117"/>
      <c r="O97" s="117"/>
      <c r="P97" s="117"/>
      <c r="Q97" s="117"/>
    </row>
    <row r="98" spans="1:25" s="19" customFormat="1" ht="20.100000000000001" customHeight="1">
      <c r="A98" s="39"/>
      <c r="B98" s="128"/>
      <c r="C98" s="57"/>
      <c r="D98" s="7"/>
      <c r="E98" s="68"/>
      <c r="F98" s="82"/>
      <c r="G98" s="116"/>
      <c r="H98" s="116"/>
      <c r="I98" s="116"/>
      <c r="J98" s="116"/>
      <c r="K98" s="116"/>
      <c r="L98" s="117"/>
      <c r="M98" s="117"/>
      <c r="N98" s="117"/>
      <c r="O98" s="117"/>
      <c r="P98" s="117"/>
      <c r="Q98" s="117"/>
    </row>
    <row r="99" spans="1:25" s="19" customFormat="1" ht="20.100000000000001" customHeight="1">
      <c r="A99" s="39"/>
      <c r="B99" s="128"/>
      <c r="C99" s="57"/>
      <c r="D99" s="7"/>
      <c r="E99" s="68"/>
      <c r="F99" s="82"/>
      <c r="G99" s="116"/>
      <c r="H99" s="116"/>
      <c r="I99" s="116"/>
      <c r="J99" s="116"/>
      <c r="K99" s="116"/>
      <c r="L99" s="117"/>
      <c r="M99" s="117"/>
      <c r="N99" s="117"/>
      <c r="O99" s="117"/>
      <c r="P99" s="117"/>
      <c r="Q99" s="117"/>
    </row>
    <row r="100" spans="1:25" s="19" customFormat="1" ht="20.100000000000001" customHeight="1">
      <c r="A100" s="39"/>
      <c r="B100" s="128"/>
      <c r="C100" s="57"/>
      <c r="D100" s="7"/>
      <c r="E100" s="68"/>
      <c r="F100" s="82"/>
      <c r="G100" s="116"/>
      <c r="H100" s="116"/>
      <c r="I100" s="116"/>
      <c r="J100" s="116"/>
      <c r="K100" s="116"/>
      <c r="L100" s="117"/>
      <c r="M100" s="117"/>
      <c r="N100" s="117"/>
      <c r="O100" s="117"/>
      <c r="P100" s="117"/>
      <c r="Q100" s="117"/>
    </row>
    <row r="101" spans="1:25" s="19" customFormat="1" ht="18">
      <c r="A101" s="58" t="s">
        <v>88</v>
      </c>
      <c r="B101" s="129"/>
      <c r="E101" s="82"/>
      <c r="F101" s="82"/>
      <c r="G101" s="116"/>
      <c r="H101" s="116"/>
      <c r="I101" s="116"/>
      <c r="J101" s="144"/>
      <c r="K101" s="144"/>
      <c r="L101" s="145"/>
      <c r="M101" s="118"/>
      <c r="N101" s="118"/>
      <c r="O101" s="146"/>
      <c r="P101" s="117"/>
      <c r="Q101" s="117"/>
    </row>
    <row r="102" spans="1:25" s="60" customFormat="1" ht="20.100000000000001" customHeight="1">
      <c r="A102" s="59"/>
      <c r="B102" s="131" t="s">
        <v>110</v>
      </c>
      <c r="E102" s="83"/>
      <c r="F102" s="83"/>
      <c r="G102" s="119"/>
      <c r="H102" s="119"/>
      <c r="I102" s="119"/>
      <c r="J102" s="164" t="s">
        <v>103</v>
      </c>
      <c r="K102" s="164"/>
      <c r="L102" s="164"/>
      <c r="M102" s="164"/>
      <c r="N102" s="164"/>
      <c r="O102" s="164"/>
      <c r="P102" s="164"/>
      <c r="Q102" s="132"/>
      <c r="R102" s="132"/>
      <c r="S102" s="132"/>
      <c r="T102" s="132"/>
      <c r="U102" s="132"/>
      <c r="V102" s="132"/>
      <c r="W102" s="132"/>
      <c r="X102" s="132"/>
    </row>
    <row r="103" spans="1:25" s="62" customFormat="1" ht="23.25">
      <c r="A103" s="61"/>
      <c r="B103" s="133" t="s">
        <v>87</v>
      </c>
      <c r="E103" s="84"/>
      <c r="F103" s="84"/>
      <c r="G103" s="120"/>
      <c r="H103" s="120"/>
      <c r="I103" s="120"/>
      <c r="J103" s="147" t="s">
        <v>104</v>
      </c>
      <c r="K103" s="147"/>
      <c r="L103" s="147"/>
      <c r="M103" s="147"/>
      <c r="N103" s="147"/>
      <c r="O103" s="147"/>
      <c r="P103" s="147"/>
      <c r="Q103" s="132"/>
      <c r="R103" s="132"/>
      <c r="S103" s="132"/>
      <c r="T103" s="132"/>
      <c r="U103" s="132"/>
      <c r="V103" s="132"/>
      <c r="W103" s="132"/>
      <c r="X103" s="132"/>
      <c r="Y103" s="132"/>
    </row>
    <row r="104" spans="1:25" s="39" customFormat="1" ht="20.100000000000001" customHeight="1">
      <c r="B104" s="86"/>
      <c r="E104" s="85"/>
      <c r="F104" s="85"/>
      <c r="G104" s="121"/>
      <c r="H104" s="121"/>
      <c r="I104" s="121"/>
    </row>
    <row r="105" spans="1:25" s="39" customFormat="1" ht="20.100000000000001" customHeight="1">
      <c r="A105" s="157" t="s">
        <v>97</v>
      </c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22"/>
      <c r="Q105" s="122"/>
    </row>
    <row r="106" spans="1:25" s="63" customFormat="1" ht="20.100000000000001" customHeight="1">
      <c r="A106" s="155" t="s">
        <v>1</v>
      </c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23"/>
      <c r="Q106" s="123"/>
    </row>
    <row r="107" spans="1:25" s="63" customFormat="1" ht="20.100000000000001" customHeight="1">
      <c r="A107" s="156" t="s">
        <v>0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23"/>
      <c r="Q107" s="123"/>
    </row>
  </sheetData>
  <mergeCells count="27">
    <mergeCell ref="A106:O106"/>
    <mergeCell ref="A107:O107"/>
    <mergeCell ref="A105:O105"/>
    <mergeCell ref="B8:B9"/>
    <mergeCell ref="N8:N9"/>
    <mergeCell ref="E8:E9"/>
    <mergeCell ref="D8:D9"/>
    <mergeCell ref="O8:O9"/>
    <mergeCell ref="F8:F9"/>
    <mergeCell ref="J8:J9"/>
    <mergeCell ref="I8:I9"/>
    <mergeCell ref="H8:H9"/>
    <mergeCell ref="C8:C9"/>
    <mergeCell ref="J102:P102"/>
    <mergeCell ref="J103:P103"/>
    <mergeCell ref="A3:P3"/>
    <mergeCell ref="A6:P6"/>
    <mergeCell ref="A1:P1"/>
    <mergeCell ref="A2:P2"/>
    <mergeCell ref="A5:P5"/>
    <mergeCell ref="A7:P7"/>
    <mergeCell ref="P8:P9"/>
    <mergeCell ref="L8:L9"/>
    <mergeCell ref="G8:G9"/>
    <mergeCell ref="M8:M9"/>
    <mergeCell ref="K8:K9"/>
    <mergeCell ref="A4:O4"/>
  </mergeCells>
  <phoneticPr fontId="15" type="noConversion"/>
  <printOptions horizontalCentered="1"/>
  <pageMargins left="0.39370078740157483" right="0.78740157480314965" top="0.39370078740157483" bottom="0.39370078740157483" header="0.31496062992125984" footer="0.31496062992125984"/>
  <pageSetup scale="29" fitToWidth="3" fitToHeight="3" orientation="landscape" r:id="rId1"/>
  <headerFooter>
    <oddFooter>&amp;R&amp;P</oddFooter>
  </headerFooter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</vt:lpstr>
      <vt:lpstr>'EJECUCION PRESUPUESTARIA'!Área_de_impresión</vt:lpstr>
      <vt:lpstr>'EJECUCION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cp:lastPrinted>2025-01-14T13:39:57Z</cp:lastPrinted>
  <dcterms:created xsi:type="dcterms:W3CDTF">2024-02-08T14:52:10Z</dcterms:created>
  <dcterms:modified xsi:type="dcterms:W3CDTF">2025-01-15T15:38:58Z</dcterms:modified>
</cp:coreProperties>
</file>