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aapplata-my.sharepoint.com/personal/canoy_coraapplata_gob_do/Documents/Escritorio/"/>
    </mc:Choice>
  </mc:AlternateContent>
  <xr:revisionPtr revIDLastSave="0" documentId="8_{4CC594ED-3C75-4E6B-A1E7-090E35C2523E}" xr6:coauthVersionLast="47" xr6:coauthVersionMax="47" xr10:uidLastSave="{00000000-0000-0000-0000-000000000000}"/>
  <bookViews>
    <workbookView xWindow="-108" yWindow="-108" windowWidth="23256" windowHeight="12456" xr2:uid="{6EAE2AE5-CB79-4263-81D9-1D731A0AB57E}"/>
  </bookViews>
  <sheets>
    <sheet name="EJECUCIÓN PRESUPUESTARIA (2)" sheetId="1" r:id="rId1"/>
  </sheets>
  <externalReferences>
    <externalReference r:id="rId2"/>
  </externalReferences>
  <definedNames>
    <definedName name="_xlnm._FilterDatabase" localSheetId="0" hidden="1">'EJECUCIÓN PRESUPUESTARIA (2)'!$C$8:$D$86</definedName>
    <definedName name="_xlnm.Print_Area" localSheetId="0">'EJECUCIÓN PRESUPUESTARIA (2)'!$A$1:$H$109</definedName>
    <definedName name="_xlnm.Print_Titles" localSheetId="0">'EJECUCIÓN PRESUPUESTARIA (2)'!$1:$8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1" l="1"/>
  <c r="H76" i="1"/>
  <c r="G76" i="1"/>
  <c r="F76" i="1"/>
  <c r="D76" i="1"/>
  <c r="I74" i="1"/>
  <c r="D72" i="1"/>
  <c r="D69" i="1"/>
  <c r="D66" i="1"/>
  <c r="D64" i="1" s="1"/>
  <c r="H64" i="1"/>
  <c r="G64" i="1"/>
  <c r="G86" i="1" s="1"/>
  <c r="F64" i="1"/>
  <c r="D62" i="1"/>
  <c r="D60" i="1"/>
  <c r="D59" i="1"/>
  <c r="D57" i="1"/>
  <c r="D54" i="1" s="1"/>
  <c r="D56" i="1"/>
  <c r="D55" i="1"/>
  <c r="H54" i="1"/>
  <c r="H86" i="1" s="1"/>
  <c r="I88" i="1" s="1"/>
  <c r="G54" i="1"/>
  <c r="F54" i="1"/>
  <c r="F86" i="1" s="1"/>
  <c r="D47" i="1"/>
  <c r="D39" i="1"/>
  <c r="D38" i="1" s="1"/>
  <c r="H38" i="1"/>
  <c r="G38" i="1"/>
  <c r="F38" i="1"/>
  <c r="D37" i="1"/>
  <c r="J36" i="1"/>
  <c r="D35" i="1"/>
  <c r="D34" i="1"/>
  <c r="D33" i="1"/>
  <c r="J32" i="1"/>
  <c r="D32" i="1"/>
  <c r="D31" i="1"/>
  <c r="D30" i="1"/>
  <c r="D29" i="1"/>
  <c r="D28" i="1" s="1"/>
  <c r="H28" i="1"/>
  <c r="G28" i="1"/>
  <c r="F28" i="1"/>
  <c r="D27" i="1"/>
  <c r="D26" i="1"/>
  <c r="I25" i="1"/>
  <c r="D25" i="1"/>
  <c r="J24" i="1"/>
  <c r="D24" i="1"/>
  <c r="D23" i="1"/>
  <c r="D22" i="1"/>
  <c r="D21" i="1"/>
  <c r="D20" i="1"/>
  <c r="D19" i="1"/>
  <c r="D18" i="1" s="1"/>
  <c r="H18" i="1"/>
  <c r="J18" i="1" s="1"/>
  <c r="G18" i="1"/>
  <c r="F18" i="1"/>
  <c r="D17" i="1"/>
  <c r="D16" i="1"/>
  <c r="D15" i="1"/>
  <c r="D14" i="1"/>
  <c r="D13" i="1"/>
  <c r="D12" i="1"/>
  <c r="I10" i="1"/>
  <c r="I13" i="1" s="1"/>
  <c r="D10" i="1"/>
  <c r="D9" i="1" s="1"/>
  <c r="H9" i="1"/>
  <c r="G9" i="1"/>
  <c r="F9" i="1"/>
  <c r="D86" i="1" l="1"/>
  <c r="J14" i="1"/>
  <c r="I80" i="1"/>
  <c r="I78" i="1"/>
  <c r="J13" i="1"/>
</calcChain>
</file>

<file path=xl/sharedStrings.xml><?xml version="1.0" encoding="utf-8"?>
<sst xmlns="http://schemas.openxmlformats.org/spreadsheetml/2006/main" count="106" uniqueCount="106">
  <si>
    <t>MINISTERIO DE SALUD PÚBLICA</t>
  </si>
  <si>
    <t xml:space="preserve">CORPORACIÓN DE ACUEDUCTOS Y ALCANTARILLADOS DE PUERTO PLATA </t>
  </si>
  <si>
    <t>(CORAAPPLATA)</t>
  </si>
  <si>
    <r>
      <t>PROYECTO DE PRESUPUESTO 202</t>
    </r>
    <r>
      <rPr>
        <b/>
        <sz val="20"/>
        <color rgb="FFFF0000"/>
        <rFont val="Avenir Next LT Pro"/>
        <family val="2"/>
      </rPr>
      <t>5</t>
    </r>
  </si>
  <si>
    <t>VALORES EN RD$</t>
  </si>
  <si>
    <t xml:space="preserve">CORAAPLATA -6109-01-0001  </t>
  </si>
  <si>
    <t xml:space="preserve">            RESUMEN                                                                   DENOMINACIÓN</t>
  </si>
  <si>
    <t xml:space="preserve">
PRESUPUESTO
APROBADO
</t>
  </si>
  <si>
    <t>PRESUPUESTO
MODIFICADO</t>
  </si>
  <si>
    <t>ENERO</t>
  </si>
  <si>
    <t>FEBRERO</t>
  </si>
  <si>
    <t>MARZO</t>
  </si>
  <si>
    <t>2 - GASTOS</t>
  </si>
  <si>
    <t>RD$</t>
  </si>
  <si>
    <t>2.1 - REMUNERACIONES Y CONTRIBUCIONES</t>
  </si>
  <si>
    <t>2.1.1.1 - REMUNERACIONES</t>
  </si>
  <si>
    <t xml:space="preserve">2.1.1.2 -REMUNERACIONES AL PERSONAL CON CARACTE TRANSITORIO </t>
  </si>
  <si>
    <t>2.1.1.3 - SUELDIS AL PERSONAL FIJO EN TRAMITE DE PENSIONES</t>
  </si>
  <si>
    <t>2.1.1.4 - SUELDO ANUAL No.13</t>
  </si>
  <si>
    <t>2.1.1.5- PRESTACIONES ECONIMICAS</t>
  </si>
  <si>
    <t>2.1.2.2- COMPENSACIONES</t>
  </si>
  <si>
    <t>2.1.4.2--GRATIFICACIONES Y BONIFICACIONES</t>
  </si>
  <si>
    <t>2.1.5.1 - CONTRIBUCIONES A LA SEGURIDAD SOCIAL</t>
  </si>
  <si>
    <t>2.2 - CONTRATACIONES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</si>
  <si>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</si>
  <si>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</si>
  <si>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</si>
  <si>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</si>
  <si>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</si>
  <si>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</si>
  <si>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
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</si>
  <si>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</si>
  <si>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</si>
  <si>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</si>
  <si>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</si>
  <si>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</si>
  <si>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</si>
  <si>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</si>
  <si>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</si>
  <si>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</si>
  <si>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</si>
  <si>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</si>
  <si>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</si>
  <si>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</si>
  <si>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</si>
  <si>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</si>
  <si>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</si>
  <si>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</si>
  <si>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</si>
  <si>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</si>
  <si>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</si>
  <si>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</si>
  <si>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</si>
  <si>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</si>
  <si>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</si>
  <si>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</si>
  <si>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</si>
  <si>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</si>
  <si>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</si>
  <si>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</si>
  <si>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</si>
  <si>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</si>
  <si>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</si>
  <si>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</si>
  <si>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</si>
  <si>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</si>
  <si>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</si>
  <si>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</si>
  <si>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</si>
  <si>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</si>
  <si>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</si>
  <si>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</si>
  <si>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</si>
  <si>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</si>
  <si>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</si>
  <si>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</si>
  <si>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</si>
  <si>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2.9 - GASTO FINANCIEROS</t>
  </si>
  <si>
    <t>2.9.1 - INTERESES DE LA DEUDA PÚBLICA INTERNA</t>
  </si>
  <si>
    <t>2.9.2 - INTERESES DE LA DEUDA PÚBLICA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</si>
  <si>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</si>
  <si>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</si>
  <si>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</si>
  <si>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</si>
  <si>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</si>
  <si>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</si>
  <si>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</si>
  <si>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</si>
  <si>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</si>
  <si>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</si>
  <si>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</si>
  <si>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r>
      <rPr>
        <b/>
        <sz val="12"/>
        <rFont val="Avenir Next LT Pro"/>
        <family val="2"/>
      </rPr>
      <t>Elaborado por:</t>
    </r>
    <r>
      <rPr>
        <sz val="12"/>
        <rFont val="Avenir Next LT Pro"/>
        <family val="2"/>
      </rPr>
      <t xml:space="preserve"> Melvin Gomez:</t>
    </r>
    <r>
      <rPr>
        <b/>
        <sz val="12"/>
        <rFont val="Avenir Next LT Pro"/>
        <family val="2"/>
      </rPr>
      <t xml:space="preserve"> Planificación y Desarrollo</t>
    </r>
    <r>
      <rPr>
        <sz val="12"/>
        <rFont val="Avenir Next LT Pro"/>
        <family val="2"/>
      </rPr>
      <t>/ Yudelka Alt. Almonte Canó y Kendor Domenech:</t>
    </r>
    <r>
      <rPr>
        <b/>
        <sz val="12"/>
        <rFont val="Avenir Next LT Pro"/>
        <family val="2"/>
      </rPr>
      <t xml:space="preserve"> Presupuesto</t>
    </r>
  </si>
  <si>
    <r>
      <rPr>
        <b/>
        <sz val="14"/>
        <color theme="1"/>
        <rFont val="Avenir Next LT Pro"/>
        <family val="2"/>
      </rPr>
      <t>Fuente:</t>
    </r>
    <r>
      <rPr>
        <sz val="14"/>
        <color theme="1"/>
        <rFont val="Avenir Next LT Pro"/>
        <family val="2"/>
      </rPr>
      <t xml:space="preserve"> SIGEF</t>
    </r>
  </si>
  <si>
    <r>
      <rPr>
        <b/>
        <sz val="14"/>
        <color theme="1"/>
        <rFont val="Avenir Next LT Pro"/>
        <family val="2"/>
      </rPr>
      <t>Presupuesto aprobado: Se refiere al presupuesto aprobado en la Ley de Presupuesto General del Estado.</t>
    </r>
  </si>
  <si>
    <r>
      <t xml:space="preserve">Presupuesto modificado:  </t>
    </r>
    <r>
      <rPr>
        <b/>
        <sz val="14"/>
        <color theme="1"/>
        <rFont val="Avenir Next LT Pro"/>
        <family val="2"/>
      </rPr>
      <t xml:space="preserve">Se refiere al presupuesto aprobado en caso de que el Congreso Nacional apruebe un presupuesto complementario. </t>
    </r>
  </si>
  <si>
    <t>Total devengado:  Son los recursos financieros que surgen con la obligación de pago por la recepción de conformidad de obras, bienes y  servicios oportunamente contratados o, en los casos de gastos sin contraprestación, por haberse cumplido los requisitos administrativos dispuestos por el reglamento de la presente Ley.</t>
  </si>
  <si>
    <t>_______________________________________________________</t>
  </si>
  <si>
    <t>__________________________________________________________________</t>
  </si>
  <si>
    <t xml:space="preserve">   Yudelka Altagracias  Almonte Canó</t>
  </si>
  <si>
    <t xml:space="preserve">                                                Marino Jiménez De la Cruz</t>
  </si>
  <si>
    <t xml:space="preserve">        Enc. División de Presupuesto</t>
  </si>
  <si>
    <t xml:space="preserve">                                          Director Administravo y Financiero</t>
  </si>
  <si>
    <t>____________________________________________________________________</t>
  </si>
  <si>
    <t xml:space="preserve">                                Tomás Emilio Durán Garden</t>
  </si>
  <si>
    <t xml:space="preserve">                         Director General</t>
  </si>
  <si>
    <t xml:space="preserve"> ELIAS 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</si>
</sst>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name val="Avenir Next LT Pro"/>
      <family val="2"/>
    </font>
    <font>
      <sz val="16"/>
      <color theme="1"/>
      <name val="Avenir Next LT Pro"/>
      <family val="2"/>
    </font>
    <font>
      <b/>
      <sz val="18"/>
      <name val="Avenir Next LT Pro"/>
      <family val="2"/>
    </font>
    <font>
      <b/>
      <sz val="20"/>
      <name val="Avenir Next LT Pro"/>
      <family val="2"/>
    </font>
    <font>
      <b/>
      <sz val="20"/>
      <color rgb="FFFF0000"/>
      <name val="Avenir Next LT Pro"/>
      <family val="2"/>
    </font>
    <font>
      <sz val="16"/>
      <name val="Avenir Next LT Pro"/>
      <family val="2"/>
    </font>
    <font>
      <sz val="10"/>
      <name val="Arial"/>
      <family val="2"/>
    </font>
    <font>
      <b/>
      <sz val="16"/>
      <name val="Avenir Next LT Pro"/>
      <family val="2"/>
    </font>
    <font>
      <b/>
      <sz val="14"/>
      <color theme="1"/>
      <name val="Avenir Next LT Pro"/>
      <family val="2"/>
    </font>
    <font>
      <b/>
      <sz val="14"/>
      <name val="Avenir Next LT Pro"/>
      <family val="2"/>
    </font>
    <font>
      <sz val="18"/>
      <color theme="1"/>
      <name val="Avenir Next LT Pro"/>
      <family val="2"/>
    </font>
    <font>
      <b/>
      <sz val="18"/>
      <color theme="1"/>
      <name val="Avenir Next LT Pro"/>
      <family val="2"/>
    </font>
    <font>
      <sz val="11"/>
      <color theme="1"/>
      <name val="Avenir Next LT Pro"/>
      <family val="2"/>
    </font>
    <font>
      <sz val="18"/>
      <name val="Avenir Next LT Pro"/>
      <family val="2"/>
    </font>
    <font>
      <b/>
      <sz val="16"/>
      <color theme="1"/>
      <name val="Avenir Next LT Pro"/>
      <family val="2"/>
    </font>
    <font>
      <sz val="12"/>
      <name val="Avenir Next LT Pro"/>
      <family val="2"/>
    </font>
    <font>
      <b/>
      <sz val="12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sz val="14"/>
      <color theme="1"/>
      <name val="Avenir Next LT Pro"/>
      <family val="2"/>
    </font>
    <font>
      <b/>
      <sz val="16"/>
      <color rgb="FF000000"/>
      <name val="Avenir Next LT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0C0C0"/>
        <bgColor rgb="FFC0C0C0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/>
  </cellStyleXfs>
  <cellXfs count="118">
    <xf numFmtId="0" fontId="0" fillId="0" borderId="0" xfId="0"/>
    <xf numFmtId="0" fontId="2" fillId="0" borderId="0" xfId="0" applyFont="1" applyAlignment="1">
      <alignment horizontal="center" vertical="center"/>
    </xf>
    <xf numFmtId="43" fontId="3" fillId="0" borderId="0" xfId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9" fillId="0" borderId="0" xfId="4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4" borderId="1" xfId="2" applyFont="1" applyFill="1" applyBorder="1" applyAlignment="1">
      <alignment horizontal="left" vertical="center"/>
    </xf>
    <xf numFmtId="0" fontId="11" fillId="4" borderId="2" xfId="2" applyFont="1" applyFill="1" applyBorder="1" applyAlignment="1">
      <alignment horizontal="center" vertical="top" wrapText="1"/>
    </xf>
    <xf numFmtId="0" fontId="11" fillId="4" borderId="1" xfId="2" applyFont="1" applyFill="1" applyBorder="1" applyAlignment="1">
      <alignment horizontal="center" vertical="center" wrapText="1"/>
    </xf>
    <xf numFmtId="43" fontId="10" fillId="0" borderId="3" xfId="1" applyFont="1" applyBorder="1" applyAlignment="1">
      <alignment horizontal="center" vertical="center"/>
    </xf>
    <xf numFmtId="43" fontId="10" fillId="0" borderId="0" xfId="1" applyFont="1" applyAlignment="1">
      <alignment vertical="center"/>
    </xf>
    <xf numFmtId="0" fontId="7" fillId="4" borderId="0" xfId="0" applyFont="1" applyFill="1"/>
    <xf numFmtId="0" fontId="9" fillId="4" borderId="0" xfId="0" applyFont="1" applyFill="1" applyAlignment="1">
      <alignment horizontal="left"/>
    </xf>
    <xf numFmtId="43" fontId="9" fillId="4" borderId="0" xfId="1" applyFont="1" applyFill="1" applyBorder="1" applyAlignment="1">
      <alignment horizontal="center"/>
    </xf>
    <xf numFmtId="49" fontId="4" fillId="4" borderId="0" xfId="1" applyNumberFormat="1" applyFont="1" applyFill="1"/>
    <xf numFmtId="43" fontId="7" fillId="4" borderId="0" xfId="1" applyFont="1" applyFill="1" applyAlignment="1"/>
    <xf numFmtId="43" fontId="7" fillId="4" borderId="0" xfId="1" applyFont="1" applyFill="1"/>
    <xf numFmtId="0" fontId="9" fillId="5" borderId="4" xfId="0" applyFont="1" applyFill="1" applyBorder="1" applyAlignment="1">
      <alignment vertical="center" wrapText="1" readingOrder="1"/>
    </xf>
    <xf numFmtId="43" fontId="9" fillId="5" borderId="4" xfId="1" applyFont="1" applyFill="1" applyBorder="1" applyAlignment="1">
      <alignment vertical="top" wrapText="1" readingOrder="1"/>
    </xf>
    <xf numFmtId="43" fontId="7" fillId="6" borderId="4" xfId="1" applyFont="1" applyFill="1" applyBorder="1" applyAlignment="1">
      <alignment vertical="top" wrapText="1" readingOrder="1"/>
    </xf>
    <xf numFmtId="0" fontId="3" fillId="0" borderId="0" xfId="0" applyFont="1" applyAlignment="1">
      <alignment horizontal="left" indent="2"/>
    </xf>
    <xf numFmtId="43" fontId="12" fillId="4" borderId="0" xfId="1" applyFont="1" applyFill="1" applyAlignment="1">
      <alignment horizontal="center" vertical="center"/>
    </xf>
    <xf numFmtId="49" fontId="13" fillId="4" borderId="0" xfId="1" applyNumberFormat="1" applyFont="1" applyFill="1" applyBorder="1"/>
    <xf numFmtId="0" fontId="3" fillId="4" borderId="0" xfId="0" applyFont="1" applyFill="1" applyAlignment="1">
      <alignment horizontal="left" indent="2"/>
    </xf>
    <xf numFmtId="43" fontId="3" fillId="0" borderId="0" xfId="0" applyNumberFormat="1" applyFont="1"/>
    <xf numFmtId="49" fontId="13" fillId="4" borderId="0" xfId="1" applyNumberFormat="1" applyFont="1" applyFill="1"/>
    <xf numFmtId="0" fontId="4" fillId="5" borderId="4" xfId="0" applyFont="1" applyFill="1" applyBorder="1" applyAlignment="1">
      <alignment vertical="center" wrapText="1" readingOrder="1"/>
    </xf>
    <xf numFmtId="43" fontId="4" fillId="5" borderId="4" xfId="1" applyFont="1" applyFill="1" applyBorder="1" applyAlignment="1">
      <alignment vertical="top" wrapText="1" readingOrder="1"/>
    </xf>
    <xf numFmtId="43" fontId="4" fillId="7" borderId="0" xfId="1" applyFont="1" applyFill="1"/>
    <xf numFmtId="43" fontId="7" fillId="4" borderId="0" xfId="0" applyNumberFormat="1" applyFont="1" applyFill="1"/>
    <xf numFmtId="0" fontId="14" fillId="0" borderId="0" xfId="0" applyFont="1"/>
    <xf numFmtId="43" fontId="3" fillId="0" borderId="0" xfId="1" applyFont="1" applyAlignment="1"/>
    <xf numFmtId="4" fontId="14" fillId="0" borderId="0" xfId="0" applyNumberFormat="1" applyFont="1"/>
    <xf numFmtId="49" fontId="13" fillId="0" borderId="0" xfId="1" applyNumberFormat="1" applyFont="1"/>
    <xf numFmtId="43" fontId="3" fillId="4" borderId="0" xfId="1" applyFont="1" applyFill="1"/>
    <xf numFmtId="0" fontId="3" fillId="4" borderId="0" xfId="0" applyFont="1" applyFill="1"/>
    <xf numFmtId="0" fontId="3" fillId="0" borderId="0" xfId="0" applyFont="1" applyAlignment="1">
      <alignment horizontal="left" wrapText="1" indent="2"/>
    </xf>
    <xf numFmtId="49" fontId="10" fillId="0" borderId="2" xfId="1" applyNumberFormat="1" applyFont="1" applyBorder="1" applyAlignment="1">
      <alignment vertical="center" wrapText="1"/>
    </xf>
    <xf numFmtId="2" fontId="4" fillId="7" borderId="0" xfId="1" applyNumberFormat="1" applyFont="1" applyFill="1"/>
    <xf numFmtId="43" fontId="4" fillId="7" borderId="0" xfId="1" applyFont="1" applyFill="1" applyAlignment="1">
      <alignment horizontal="center"/>
    </xf>
    <xf numFmtId="2" fontId="13" fillId="4" borderId="0" xfId="1" applyNumberFormat="1" applyFont="1" applyFill="1"/>
    <xf numFmtId="43" fontId="4" fillId="4" borderId="0" xfId="1" applyFont="1" applyFill="1" applyAlignment="1">
      <alignment horizontal="center"/>
    </xf>
    <xf numFmtId="43" fontId="12" fillId="4" borderId="0" xfId="1" applyFont="1" applyFill="1" applyAlignment="1">
      <alignment horizontal="right" vertical="center"/>
    </xf>
    <xf numFmtId="43" fontId="15" fillId="4" borderId="0" xfId="1" applyFont="1" applyFill="1" applyAlignment="1">
      <alignment horizontal="center"/>
    </xf>
    <xf numFmtId="43" fontId="3" fillId="4" borderId="0" xfId="0" applyNumberFormat="1" applyFont="1" applyFill="1"/>
    <xf numFmtId="4" fontId="3" fillId="0" borderId="0" xfId="0" applyNumberFormat="1" applyFont="1"/>
    <xf numFmtId="2" fontId="4" fillId="4" borderId="0" xfId="4" applyNumberFormat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2" fontId="4" fillId="7" borderId="0" xfId="1" applyNumberFormat="1" applyFont="1" applyFill="1" applyAlignment="1">
      <alignment vertical="top"/>
    </xf>
    <xf numFmtId="43" fontId="4" fillId="7" borderId="0" xfId="1" applyFont="1" applyFill="1" applyAlignment="1">
      <alignment vertical="top"/>
    </xf>
    <xf numFmtId="43" fontId="7" fillId="4" borderId="0" xfId="1" applyFont="1" applyFill="1" applyAlignment="1">
      <alignment vertical="top"/>
    </xf>
    <xf numFmtId="0" fontId="7" fillId="4" borderId="0" xfId="0" applyFont="1" applyFill="1" applyAlignment="1">
      <alignment vertical="top"/>
    </xf>
    <xf numFmtId="2" fontId="13" fillId="0" borderId="0" xfId="1" applyNumberFormat="1" applyFont="1"/>
    <xf numFmtId="43" fontId="4" fillId="4" borderId="0" xfId="1" applyFont="1" applyFill="1" applyAlignment="1">
      <alignment vertical="top"/>
    </xf>
    <xf numFmtId="43" fontId="3" fillId="0" borderId="0" xfId="1" applyFont="1" applyAlignment="1">
      <alignment horizontal="center" vertical="center"/>
    </xf>
    <xf numFmtId="2" fontId="15" fillId="7" borderId="0" xfId="1" applyNumberFormat="1" applyFont="1" applyFill="1"/>
    <xf numFmtId="43" fontId="9" fillId="7" borderId="0" xfId="1" applyFont="1" applyFill="1"/>
    <xf numFmtId="43" fontId="12" fillId="0" borderId="0" xfId="1" applyFont="1"/>
    <xf numFmtId="43" fontId="15" fillId="4" borderId="0" xfId="1" applyFont="1" applyFill="1" applyAlignment="1">
      <alignment vertical="center"/>
    </xf>
    <xf numFmtId="43" fontId="12" fillId="4" borderId="0" xfId="1" applyFont="1" applyFill="1" applyAlignment="1">
      <alignment horizontal="center" vertical="top"/>
    </xf>
    <xf numFmtId="43" fontId="15" fillId="4" borderId="0" xfId="1" applyFont="1" applyFill="1" applyAlignment="1">
      <alignment horizontal="left" vertical="center"/>
    </xf>
    <xf numFmtId="43" fontId="12" fillId="0" borderId="0" xfId="1" applyFont="1" applyBorder="1"/>
    <xf numFmtId="43" fontId="15" fillId="4" borderId="0" xfId="1" applyFont="1" applyFill="1" applyAlignment="1">
      <alignment vertical="center" wrapText="1"/>
    </xf>
    <xf numFmtId="43" fontId="12" fillId="0" borderId="0" xfId="1" applyFont="1" applyAlignment="1">
      <alignment horizontal="center" vertical="center"/>
    </xf>
    <xf numFmtId="43" fontId="4" fillId="4" borderId="0" xfId="1" applyFont="1" applyFill="1" applyAlignment="1">
      <alignment vertical="center"/>
    </xf>
    <xf numFmtId="0" fontId="9" fillId="5" borderId="0" xfId="0" applyFont="1" applyFill="1" applyAlignment="1">
      <alignment vertical="center" wrapText="1" readingOrder="1"/>
    </xf>
    <xf numFmtId="43" fontId="4" fillId="5" borderId="0" xfId="1" applyFont="1" applyFill="1" applyBorder="1" applyAlignment="1">
      <alignment vertical="top" wrapText="1" readingOrder="1"/>
    </xf>
    <xf numFmtId="43" fontId="7" fillId="7" borderId="0" xfId="1" applyFont="1" applyFill="1"/>
    <xf numFmtId="43" fontId="9" fillId="4" borderId="0" xfId="1" applyFont="1" applyFill="1"/>
    <xf numFmtId="0" fontId="9" fillId="4" borderId="0" xfId="0" applyFont="1" applyFill="1"/>
    <xf numFmtId="43" fontId="3" fillId="0" borderId="0" xfId="1" applyFont="1" applyBorder="1" applyAlignment="1">
      <alignment horizontal="center" vertical="center"/>
    </xf>
    <xf numFmtId="43" fontId="12" fillId="4" borderId="0" xfId="1" applyFont="1" applyFill="1" applyBorder="1" applyAlignment="1">
      <alignment horizontal="center" vertical="center"/>
    </xf>
    <xf numFmtId="43" fontId="9" fillId="5" borderId="0" xfId="1" applyFont="1" applyFill="1" applyBorder="1" applyAlignment="1">
      <alignment vertical="top" wrapText="1" readingOrder="1"/>
    </xf>
    <xf numFmtId="0" fontId="7" fillId="4" borderId="0" xfId="0" applyFont="1" applyFill="1" applyAlignment="1">
      <alignment horizontal="left" indent="2"/>
    </xf>
    <xf numFmtId="43" fontId="7" fillId="4" borderId="0" xfId="1" applyFont="1" applyFill="1" applyBorder="1" applyAlignment="1">
      <alignment horizontal="center" vertical="center"/>
    </xf>
    <xf numFmtId="43" fontId="9" fillId="7" borderId="0" xfId="1" applyFont="1" applyFill="1" applyAlignment="1"/>
    <xf numFmtId="0" fontId="16" fillId="0" borderId="0" xfId="0" applyFont="1" applyAlignment="1">
      <alignment horizontal="left" indent="1"/>
    </xf>
    <xf numFmtId="43" fontId="3" fillId="4" borderId="0" xfId="1" applyFont="1" applyFill="1" applyBorder="1" applyAlignment="1">
      <alignment horizontal="center" vertical="center"/>
    </xf>
    <xf numFmtId="43" fontId="3" fillId="4" borderId="0" xfId="1" applyFont="1" applyFill="1" applyAlignment="1"/>
    <xf numFmtId="49" fontId="13" fillId="4" borderId="0" xfId="1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 wrapText="1" readingOrder="1"/>
    </xf>
    <xf numFmtId="43" fontId="9" fillId="7" borderId="0" xfId="3" applyNumberFormat="1" applyFont="1" applyFill="1" applyBorder="1" applyAlignment="1">
      <alignment horizontal="left" vertical="center"/>
    </xf>
    <xf numFmtId="43" fontId="9" fillId="7" borderId="0" xfId="3" applyNumberFormat="1" applyFont="1" applyFill="1" applyBorder="1" applyAlignment="1">
      <alignment horizontal="center" vertical="center"/>
    </xf>
    <xf numFmtId="49" fontId="13" fillId="0" borderId="0" xfId="1" applyNumberFormat="1" applyFont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9" fillId="7" borderId="0" xfId="2" applyNumberFormat="1" applyFont="1" applyFill="1" applyBorder="1" applyAlignment="1">
      <alignment horizontal="right" vertical="center"/>
    </xf>
    <xf numFmtId="43" fontId="5" fillId="7" borderId="0" xfId="2" applyNumberFormat="1" applyFont="1" applyFill="1" applyBorder="1" applyAlignment="1">
      <alignment horizontal="right" vertical="center"/>
    </xf>
    <xf numFmtId="49" fontId="13" fillId="7" borderId="0" xfId="1" applyNumberFormat="1" applyFont="1" applyFill="1" applyBorder="1" applyAlignment="1">
      <alignment vertical="center"/>
    </xf>
    <xf numFmtId="43" fontId="3" fillId="4" borderId="0" xfId="1" applyFont="1" applyFill="1" applyAlignment="1">
      <alignment vertical="center"/>
    </xf>
    <xf numFmtId="0" fontId="3" fillId="4" borderId="0" xfId="2" applyFont="1" applyFill="1" applyAlignment="1">
      <alignment vertical="center"/>
    </xf>
    <xf numFmtId="0" fontId="17" fillId="8" borderId="0" xfId="0" applyFont="1" applyFill="1" applyAlignment="1">
      <alignment horizontal="left" vertical="top"/>
    </xf>
    <xf numFmtId="49" fontId="19" fillId="4" borderId="0" xfId="1" applyNumberFormat="1" applyFont="1" applyFill="1"/>
    <xf numFmtId="43" fontId="20" fillId="4" borderId="0" xfId="1" applyFont="1" applyFill="1" applyAlignment="1"/>
    <xf numFmtId="43" fontId="20" fillId="4" borderId="0" xfId="1" applyFont="1" applyFill="1"/>
    <xf numFmtId="0" fontId="20" fillId="4" borderId="0" xfId="0" applyFont="1" applyFill="1"/>
    <xf numFmtId="43" fontId="20" fillId="0" borderId="5" xfId="1" applyFont="1" applyBorder="1" applyAlignment="1">
      <alignment horizontal="left"/>
    </xf>
    <xf numFmtId="43" fontId="16" fillId="4" borderId="0" xfId="1" applyFont="1" applyFill="1" applyBorder="1" applyAlignment="1">
      <alignment horizontal="center" vertical="center"/>
    </xf>
    <xf numFmtId="43" fontId="19" fillId="0" borderId="6" xfId="1" applyFont="1" applyBorder="1" applyAlignment="1">
      <alignment horizontal="left"/>
    </xf>
    <xf numFmtId="49" fontId="10" fillId="0" borderId="7" xfId="1" applyNumberFormat="1" applyFont="1" applyBorder="1" applyAlignment="1">
      <alignment horizontal="left" wrapText="1"/>
    </xf>
    <xf numFmtId="0" fontId="9" fillId="8" borderId="0" xfId="0" applyFont="1" applyFill="1" applyAlignment="1">
      <alignment vertical="center"/>
    </xf>
    <xf numFmtId="43" fontId="16" fillId="4" borderId="0" xfId="1" applyFont="1" applyFill="1" applyBorder="1" applyAlignment="1">
      <alignment vertical="center"/>
    </xf>
    <xf numFmtId="43" fontId="16" fillId="4" borderId="0" xfId="1" applyFont="1" applyFill="1" applyBorder="1" applyAlignment="1">
      <alignment horizontal="center" vertical="center"/>
    </xf>
    <xf numFmtId="43" fontId="12" fillId="4" borderId="0" xfId="1" applyFont="1" applyFill="1" applyBorder="1" applyAlignment="1">
      <alignment vertical="center"/>
    </xf>
    <xf numFmtId="43" fontId="12" fillId="4" borderId="0" xfId="1" applyFont="1" applyFill="1" applyBorder="1" applyAlignment="1">
      <alignment horizontal="center" vertical="center"/>
    </xf>
    <xf numFmtId="43" fontId="12" fillId="4" borderId="0" xfId="1" applyFont="1" applyFill="1"/>
    <xf numFmtId="0" fontId="12" fillId="4" borderId="0" xfId="0" applyFont="1" applyFill="1"/>
    <xf numFmtId="0" fontId="16" fillId="4" borderId="0" xfId="0" applyFont="1" applyFill="1"/>
    <xf numFmtId="43" fontId="16" fillId="4" borderId="0" xfId="1" applyFont="1" applyFill="1" applyBorder="1" applyAlignment="1">
      <alignment horizontal="left" vertical="center"/>
    </xf>
    <xf numFmtId="0" fontId="16" fillId="4" borderId="0" xfId="0" applyFont="1" applyFill="1" applyAlignment="1">
      <alignment horizontal="center"/>
    </xf>
    <xf numFmtId="43" fontId="16" fillId="4" borderId="0" xfId="1" applyFont="1" applyFill="1"/>
    <xf numFmtId="43" fontId="16" fillId="4" borderId="0" xfId="1" applyFont="1" applyFill="1" applyAlignment="1">
      <alignment horizontal="center" vertical="center"/>
    </xf>
    <xf numFmtId="0" fontId="22" fillId="9" borderId="4" xfId="0" applyFont="1" applyFill="1" applyBorder="1" applyAlignment="1">
      <alignment vertical="top" wrapText="1" readingOrder="1"/>
    </xf>
    <xf numFmtId="0" fontId="7" fillId="0" borderId="4" xfId="0" applyFont="1" applyBorder="1" applyAlignment="1">
      <alignment vertical="top" wrapText="1"/>
    </xf>
    <xf numFmtId="43" fontId="13" fillId="0" borderId="0" xfId="1" applyFont="1"/>
  </cellXfs>
  <cellStyles count="5">
    <cellStyle name="20% - Énfasis3" xfId="3" builtinId="38"/>
    <cellStyle name="40% - Énfasis1" xfId="2" builtinId="31"/>
    <cellStyle name="Millares" xfId="1" builtinId="3"/>
    <cellStyle name="Normal" xfId="0" builtinId="0"/>
    <cellStyle name="Normal 3" xfId="4" xr:uid="{A1E4C769-4974-47AB-921F-38378E93DF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2374900</xdr:colOff>
      <xdr:row>0</xdr:row>
      <xdr:rowOff>157629</xdr:rowOff>
    </xdr:from>
    <xdr:to>
      <xdr:col>2</xdr:col>
      <xdr:colOff>3502346</xdr:colOff>
      <xdr:row>3</xdr:row>
      <xdr:rowOff>180041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7699D6-5997-463D-8E2A-961781D5C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5900" y="157629"/>
          <a:ext cx="1127446" cy="1096832"/>
        </a:xfrm>
        <a:prstGeom prst="roundRect">
          <a:avLst>
            <a:gd name="adj" fmla="val 8594"/>
          </a:avLst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6</xdr:col>
      <xdr:colOff>798609</xdr:colOff>
      <xdr:row>0</xdr:row>
      <xdr:rowOff>139699</xdr:rowOff>
    </xdr:from>
    <xdr:to>
      <xdr:col>6</xdr:col>
      <xdr:colOff>1710213</xdr:colOff>
      <xdr:row>3</xdr:row>
      <xdr:rowOff>28662</xdr:rowOff>
    </xdr:to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FD211BBA-E0F3-424E-948B-6870D67BA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8369" y="139699"/>
          <a:ext cx="911604" cy="96338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delkaalmonte\AppData\Local\Microsoft\Windows\INetCache\Content.Outlook\KM97TREM\PRESUPUESTO%20A&#209;O%20FISCAL%202025.xlsx" TargetMode="External"/><Relationship Id="rId1" Type="http://schemas.openxmlformats.org/officeDocument/2006/relationships/externalLinkPath" Target="file:///C:\Users\yudelkaalmonte\AppData\Local\Microsoft\Windows\INetCache\Content.Outlook\KM97TREM\PRESUPUESTO%20A&#209;O%20FISC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  <sheetName val="Hoja1"/>
    </sheetNames>
    <sheetDataSet>
      <sheetData sheetId="0" refreshError="1"/>
      <sheetData sheetId="1" refreshError="1"/>
      <sheetData sheetId="2" refreshError="1"/>
      <sheetData sheetId="3"/>
      <sheetData sheetId="4">
        <row r="21">
          <cell r="I21">
            <v>198006152</v>
          </cell>
        </row>
        <row r="25">
          <cell r="I25">
            <v>2340000</v>
          </cell>
        </row>
        <row r="26">
          <cell r="I26">
            <v>17045241</v>
          </cell>
        </row>
        <row r="30">
          <cell r="I30">
            <v>4200000</v>
          </cell>
        </row>
        <row r="31">
          <cell r="I31">
            <v>19711504</v>
          </cell>
        </row>
        <row r="36">
          <cell r="I36">
            <v>348000</v>
          </cell>
        </row>
        <row r="38">
          <cell r="I38">
            <v>30979463</v>
          </cell>
        </row>
        <row r="48">
          <cell r="I48">
            <v>307350450</v>
          </cell>
        </row>
        <row r="56">
          <cell r="I56">
            <v>10310000</v>
          </cell>
        </row>
        <row r="59">
          <cell r="I59">
            <v>300000</v>
          </cell>
        </row>
        <row r="61">
          <cell r="I61">
            <v>570000</v>
          </cell>
        </row>
        <row r="65">
          <cell r="I65">
            <v>4150000</v>
          </cell>
        </row>
        <row r="70">
          <cell r="I70">
            <v>2000000</v>
          </cell>
        </row>
        <row r="72">
          <cell r="I72">
            <v>11900000</v>
          </cell>
        </row>
        <row r="78">
          <cell r="I78">
            <v>92066317</v>
          </cell>
        </row>
        <row r="87">
          <cell r="I87">
            <v>3450000</v>
          </cell>
        </row>
        <row r="90">
          <cell r="I90">
            <v>208500</v>
          </cell>
        </row>
        <row r="93">
          <cell r="I93">
            <v>502000</v>
          </cell>
        </row>
        <row r="97">
          <cell r="I97">
            <v>656000</v>
          </cell>
        </row>
        <row r="101">
          <cell r="I101">
            <v>3000</v>
          </cell>
        </row>
        <row r="103">
          <cell r="I103">
            <v>10700000</v>
          </cell>
        </row>
        <row r="107">
          <cell r="I107">
            <v>9255000</v>
          </cell>
        </row>
        <row r="114">
          <cell r="I114">
            <v>18198000</v>
          </cell>
        </row>
        <row r="119">
          <cell r="I119">
            <v>7398000</v>
          </cell>
        </row>
        <row r="126">
          <cell r="I126">
            <v>18986400</v>
          </cell>
        </row>
        <row r="136">
          <cell r="I136">
            <v>600000</v>
          </cell>
        </row>
        <row r="143">
          <cell r="I143">
            <v>2944000</v>
          </cell>
        </row>
        <row r="148">
          <cell r="I148">
            <v>150000</v>
          </cell>
        </row>
        <row r="150">
          <cell r="I150">
            <v>367000</v>
          </cell>
        </row>
        <row r="154">
          <cell r="I154">
            <v>5780000</v>
          </cell>
        </row>
        <row r="159">
          <cell r="I159">
            <v>600000</v>
          </cell>
        </row>
        <row r="161">
          <cell r="I161">
            <v>1400000</v>
          </cell>
        </row>
        <row r="163">
          <cell r="I163">
            <v>127755000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2229-6A05-412F-8611-3B1F30662E43}">
  <dimension ref="A1:J140"/>
  <sheetViews>
    <sheetView showGridLines="0" tabSelected="1" view="pageBreakPreview" topLeftCell="A92" zoomScale="60" zoomScaleNormal="85" workbookViewId="0">
      <selection activeCell="C117" sqref="C117"/>
    </sheetView>
  </sheetViews>
  <sheetFormatPr baseColWidth="10" defaultColWidth="11.44140625" defaultRowHeight="23.4" x14ac:dyDescent="0.45"/>
  <cols>
    <col min="1" max="1" width="3.6640625" style="3" customWidth="1"/>
    <col min="2" max="2" width="1.88671875" style="3" customWidth="1"/>
    <col min="3" max="3" width="156.44140625" style="3" bestFit="1" customWidth="1"/>
    <col min="4" max="4" width="34.88671875" style="2" bestFit="1" customWidth="1"/>
    <col min="5" max="5" width="20.33203125" style="36" customWidth="1"/>
    <col min="6" max="6" width="32.5546875" style="34" bestFit="1" customWidth="1"/>
    <col min="7" max="8" width="32.5546875" style="2" bestFit="1" customWidth="1"/>
    <col min="9" max="9" width="24.21875" style="2" bestFit="1" customWidth="1"/>
    <col min="10" max="10" width="24.21875" style="3" bestFit="1" customWidth="1"/>
    <col min="11" max="16384" width="11.44140625" style="3"/>
  </cols>
  <sheetData>
    <row r="1" spans="1:10" ht="30.6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10" ht="30.6" x14ac:dyDescent="0.4">
      <c r="A2" s="1" t="s">
        <v>1</v>
      </c>
      <c r="B2" s="1"/>
      <c r="C2" s="1"/>
      <c r="D2" s="1"/>
      <c r="E2" s="1"/>
      <c r="F2" s="1"/>
      <c r="G2" s="1"/>
      <c r="H2" s="1"/>
    </row>
    <row r="3" spans="1:10" x14ac:dyDescent="0.4">
      <c r="A3" s="4" t="s">
        <v>2</v>
      </c>
      <c r="B3" s="4"/>
      <c r="C3" s="4"/>
      <c r="D3" s="4"/>
      <c r="E3" s="4"/>
      <c r="F3" s="4"/>
      <c r="G3" s="4"/>
      <c r="H3" s="4"/>
    </row>
    <row r="4" spans="1:10" ht="25.2" x14ac:dyDescent="0.4">
      <c r="A4" s="5" t="s">
        <v>3</v>
      </c>
      <c r="B4" s="5"/>
      <c r="C4" s="5"/>
      <c r="D4" s="5"/>
      <c r="E4" s="5"/>
      <c r="F4" s="5"/>
      <c r="G4" s="5"/>
      <c r="H4" s="5"/>
    </row>
    <row r="5" spans="1:10" ht="21" customHeight="1" x14ac:dyDescent="0.4">
      <c r="A5" s="6" t="s">
        <v>4</v>
      </c>
      <c r="B5" s="6"/>
      <c r="C5" s="6"/>
      <c r="D5" s="6"/>
      <c r="E5" s="6"/>
      <c r="F5" s="6"/>
      <c r="G5" s="6"/>
      <c r="H5" s="6"/>
    </row>
    <row r="6" spans="1:10" ht="21.75" customHeight="1" thickBot="1" x14ac:dyDescent="0.45">
      <c r="A6" s="7" t="s">
        <v>5</v>
      </c>
      <c r="B6" s="7"/>
      <c r="C6" s="7"/>
      <c r="D6" s="7"/>
      <c r="E6" s="7"/>
      <c r="F6" s="7"/>
      <c r="G6" s="7"/>
      <c r="H6" s="7"/>
    </row>
    <row r="7" spans="1:10" s="8" customFormat="1" ht="72.599999999999994" thickBot="1" x14ac:dyDescent="0.35">
      <c r="C7" s="9" t="s">
        <v>6</v>
      </c>
      <c r="D7" s="10" t="s">
        <v>7</v>
      </c>
      <c r="E7" s="11" t="s">
        <v>8</v>
      </c>
      <c r="F7" s="12" t="s">
        <v>9</v>
      </c>
      <c r="G7" s="12" t="s">
        <v>10</v>
      </c>
      <c r="H7" s="12" t="s">
        <v>11</v>
      </c>
      <c r="I7" s="13"/>
    </row>
    <row r="8" spans="1:10" s="14" customFormat="1" ht="27.9" customHeight="1" x14ac:dyDescent="0.45">
      <c r="C8" s="15" t="s">
        <v>12</v>
      </c>
      <c r="D8" s="16" t="s">
        <v>13</v>
      </c>
      <c r="E8" s="17"/>
      <c r="F8" s="18"/>
      <c r="G8" s="19"/>
      <c r="H8" s="19"/>
      <c r="I8" s="19">
        <v>156675.07999999999</v>
      </c>
    </row>
    <row r="9" spans="1:10" s="14" customFormat="1" ht="29.1" customHeight="1" x14ac:dyDescent="0.4">
      <c r="C9" s="20" t="s">
        <v>14</v>
      </c>
      <c r="D9" s="21">
        <f>+D10+D11+D12+D13+D15+D16+D17+D14</f>
        <v>272630360</v>
      </c>
      <c r="E9" s="21"/>
      <c r="F9" s="21">
        <f>+F10+F12+F13+F14+F15+F16+F17</f>
        <v>16944084.039999999</v>
      </c>
      <c r="G9" s="21">
        <f>+G10</f>
        <v>16366484.189999999</v>
      </c>
      <c r="H9" s="21">
        <f>+H10</f>
        <v>16178489.619999999</v>
      </c>
      <c r="I9" s="22"/>
    </row>
    <row r="10" spans="1:10" x14ac:dyDescent="0.45">
      <c r="C10" s="23" t="s">
        <v>15</v>
      </c>
      <c r="D10" s="24">
        <f>+'[1]Resumen '!I21</f>
        <v>198006152</v>
      </c>
      <c r="E10" s="25"/>
      <c r="F10" s="22">
        <v>16808686.91</v>
      </c>
      <c r="G10" s="2">
        <v>16366484.189999999</v>
      </c>
      <c r="H10" s="2">
        <v>16178489.619999999</v>
      </c>
      <c r="I10" s="22">
        <f>SUM(F10:G10)</f>
        <v>33175171.100000001</v>
      </c>
    </row>
    <row r="11" spans="1:10" hidden="1" x14ac:dyDescent="0.45">
      <c r="C11" s="23" t="s">
        <v>16</v>
      </c>
      <c r="D11" s="24">
        <v>0</v>
      </c>
      <c r="E11" s="25"/>
      <c r="F11" s="22"/>
      <c r="G11" s="22"/>
      <c r="H11" s="22"/>
    </row>
    <row r="12" spans="1:10" x14ac:dyDescent="0.45">
      <c r="C12" s="23" t="s">
        <v>17</v>
      </c>
      <c r="D12" s="24">
        <f>+'[1]Resumen '!I25</f>
        <v>2340000</v>
      </c>
      <c r="E12" s="25"/>
      <c r="F12" s="22">
        <v>0</v>
      </c>
      <c r="I12" s="2">
        <v>49196985.640000001</v>
      </c>
    </row>
    <row r="13" spans="1:10" x14ac:dyDescent="0.45">
      <c r="C13" s="26" t="s">
        <v>18</v>
      </c>
      <c r="D13" s="24">
        <f>+'[1]Resumen '!I26</f>
        <v>17045241</v>
      </c>
      <c r="E13" s="25"/>
      <c r="F13" s="22">
        <v>0</v>
      </c>
      <c r="G13" s="22">
        <v>0</v>
      </c>
      <c r="H13" s="22">
        <v>0</v>
      </c>
      <c r="I13" s="2">
        <f>+I12-I10</f>
        <v>16021814.539999999</v>
      </c>
      <c r="J13" s="27">
        <f>+H10+I13</f>
        <v>32200304.159999996</v>
      </c>
    </row>
    <row r="14" spans="1:10" x14ac:dyDescent="0.45">
      <c r="C14" s="23" t="s">
        <v>19</v>
      </c>
      <c r="D14" s="24">
        <f>+'[1]Resumen '!I30</f>
        <v>4200000</v>
      </c>
      <c r="E14" s="25"/>
      <c r="F14" s="22">
        <v>0</v>
      </c>
      <c r="G14" s="22">
        <v>0</v>
      </c>
      <c r="H14" s="22">
        <v>0</v>
      </c>
      <c r="J14" s="27">
        <f>+H10+I13</f>
        <v>32200304.159999996</v>
      </c>
    </row>
    <row r="15" spans="1:10" x14ac:dyDescent="0.45">
      <c r="C15" s="23" t="s">
        <v>20</v>
      </c>
      <c r="D15" s="24">
        <f>+'[1]Resumen '!I31</f>
        <v>19711504</v>
      </c>
      <c r="E15" s="28"/>
      <c r="F15" s="22">
        <v>121897.13</v>
      </c>
      <c r="G15" s="22"/>
      <c r="H15" s="22"/>
      <c r="I15" s="2">
        <v>20493.88</v>
      </c>
    </row>
    <row r="16" spans="1:10" x14ac:dyDescent="0.45">
      <c r="C16" s="23" t="s">
        <v>21</v>
      </c>
      <c r="D16" s="24">
        <f>+'[1]Resumen '!I36</f>
        <v>348000</v>
      </c>
      <c r="E16" s="28"/>
      <c r="F16" s="22">
        <v>13500</v>
      </c>
      <c r="G16" s="22"/>
      <c r="H16" s="22"/>
    </row>
    <row r="17" spans="3:10" x14ac:dyDescent="0.45">
      <c r="C17" s="23" t="s">
        <v>22</v>
      </c>
      <c r="D17" s="24">
        <f>+'[1]Resumen '!I38</f>
        <v>30979463</v>
      </c>
      <c r="E17" s="28"/>
      <c r="F17" s="22">
        <v>0</v>
      </c>
      <c r="G17" s="22">
        <v>0</v>
      </c>
      <c r="H17" s="22">
        <v>0</v>
      </c>
    </row>
    <row r="18" spans="3:10" s="14" customFormat="1" x14ac:dyDescent="0.45">
      <c r="C18" s="29" t="s">
        <v>23</v>
      </c>
      <c r="D18" s="30">
        <f>+D19+D20+D21+D22+D23+D24+D25+D26+D27</f>
        <v>432096767</v>
      </c>
      <c r="E18" s="31"/>
      <c r="F18" s="21">
        <f>+F19+F20++F21+F22+F23+F24+F25+F26+F27</f>
        <v>31961708.550000001</v>
      </c>
      <c r="G18" s="21">
        <f>+G19+G20++G21+G22+G23+G24+G25+G26+G27</f>
        <v>31733559.419999998</v>
      </c>
      <c r="H18" s="21">
        <f>+H19+H20++H21+H22+H23+H24+H25+H26+H27</f>
        <v>32745128.880000003</v>
      </c>
      <c r="I18" s="19">
        <v>11288748.060000001</v>
      </c>
      <c r="J18" s="32">
        <f>+I18-H18</f>
        <v>-21456380.82</v>
      </c>
    </row>
    <row r="19" spans="3:10" x14ac:dyDescent="0.4">
      <c r="C19" s="23" t="s">
        <v>24</v>
      </c>
      <c r="D19" s="24">
        <f>+'[1]Resumen '!I48</f>
        <v>307350450</v>
      </c>
      <c r="E19" s="33"/>
      <c r="F19" s="34">
        <v>21360519.289999999</v>
      </c>
      <c r="G19" s="34">
        <v>23487049.100000001</v>
      </c>
      <c r="H19" s="34">
        <v>20738540.690000001</v>
      </c>
      <c r="I19" s="35">
        <v>91036958.689999998</v>
      </c>
    </row>
    <row r="20" spans="3:10" x14ac:dyDescent="0.45">
      <c r="C20" s="23" t="s">
        <v>25</v>
      </c>
      <c r="D20" s="24">
        <f>+'[1]Resumen '!I56</f>
        <v>10310000</v>
      </c>
      <c r="F20" s="22">
        <v>20414</v>
      </c>
      <c r="G20" s="22"/>
      <c r="H20" s="22"/>
    </row>
    <row r="21" spans="3:10" x14ac:dyDescent="0.45">
      <c r="C21" s="23" t="s">
        <v>26</v>
      </c>
      <c r="D21" s="24">
        <f>+'[1]Resumen '!I59</f>
        <v>300000</v>
      </c>
      <c r="F21" s="22">
        <v>0</v>
      </c>
      <c r="G21" s="22"/>
      <c r="H21" s="22"/>
      <c r="I21" s="2">
        <v>2050</v>
      </c>
    </row>
    <row r="22" spans="3:10" s="38" customFormat="1" ht="19.5" customHeight="1" x14ac:dyDescent="0.45">
      <c r="C22" s="26" t="s">
        <v>27</v>
      </c>
      <c r="D22" s="24">
        <f>+'[1]Resumen '!I61</f>
        <v>570000</v>
      </c>
      <c r="E22" s="28"/>
      <c r="F22" s="22">
        <v>14570</v>
      </c>
      <c r="G22" s="22">
        <v>8375</v>
      </c>
      <c r="H22" s="22">
        <v>18600</v>
      </c>
      <c r="I22" s="37"/>
    </row>
    <row r="23" spans="3:10" x14ac:dyDescent="0.45">
      <c r="C23" s="23" t="s">
        <v>28</v>
      </c>
      <c r="D23" s="24">
        <f>+'[1]Resumen '!I65</f>
        <v>4150000</v>
      </c>
      <c r="F23" s="22">
        <v>184862.35</v>
      </c>
      <c r="G23" s="22">
        <v>24780</v>
      </c>
      <c r="H23" s="22">
        <v>233331.75</v>
      </c>
    </row>
    <row r="24" spans="3:10" ht="24" thickBot="1" x14ac:dyDescent="0.5">
      <c r="C24" s="23" t="s">
        <v>29</v>
      </c>
      <c r="D24" s="24">
        <f>+'[1]Resumen '!I70</f>
        <v>2000000</v>
      </c>
      <c r="F24" s="22">
        <v>0</v>
      </c>
      <c r="G24" s="22"/>
      <c r="H24" s="22">
        <v>1216763.26</v>
      </c>
      <c r="I24" s="2">
        <v>719890.13</v>
      </c>
      <c r="J24" s="27">
        <f>+J32+H19</f>
        <v>41475031.379999995</v>
      </c>
    </row>
    <row r="25" spans="3:10" ht="42.6" thickBot="1" x14ac:dyDescent="0.45">
      <c r="C25" s="39" t="s">
        <v>30</v>
      </c>
      <c r="D25" s="24">
        <f>+'[1]Resumen '!I72</f>
        <v>11900000</v>
      </c>
      <c r="E25" s="40"/>
      <c r="F25" s="22">
        <v>794096.9</v>
      </c>
      <c r="G25" s="22">
        <v>374449.63</v>
      </c>
      <c r="H25" s="22">
        <v>906065.89</v>
      </c>
      <c r="I25" s="2">
        <f>+H24-I24</f>
        <v>496873.13</v>
      </c>
    </row>
    <row r="26" spans="3:10" x14ac:dyDescent="0.45">
      <c r="C26" s="23" t="s">
        <v>31</v>
      </c>
      <c r="D26" s="24">
        <f>+'[1]Resumen '!I78</f>
        <v>92066317</v>
      </c>
      <c r="F26" s="22">
        <v>9434497.0999999996</v>
      </c>
      <c r="G26" s="22">
        <v>7766516.9900000002</v>
      </c>
      <c r="H26" s="22">
        <v>9157050.9499999993</v>
      </c>
    </row>
    <row r="27" spans="3:10" x14ac:dyDescent="0.45">
      <c r="C27" s="23" t="s">
        <v>32</v>
      </c>
      <c r="D27" s="24">
        <f>+'[1]Resumen '!I87</f>
        <v>3450000</v>
      </c>
      <c r="F27" s="22">
        <v>152748.91</v>
      </c>
      <c r="G27" s="22">
        <v>72388.7</v>
      </c>
      <c r="H27" s="22">
        <v>474776.34</v>
      </c>
      <c r="I27" s="2">
        <v>156675.07999999999</v>
      </c>
    </row>
    <row r="28" spans="3:10" s="14" customFormat="1" x14ac:dyDescent="0.45">
      <c r="C28" s="20" t="s">
        <v>33</v>
      </c>
      <c r="D28" s="30">
        <f>+D29+D30+D31+D32+D33+D34+D35+D36+D37</f>
        <v>65906900</v>
      </c>
      <c r="E28" s="41"/>
      <c r="F28" s="42">
        <f>+F29+F30+F31+F32+F33+F34+F35+F36+F37</f>
        <v>4355388.88</v>
      </c>
      <c r="G28" s="42">
        <f>+G29+G30+G31+G32+G33+G34+G35+G36+G37</f>
        <v>117722.78</v>
      </c>
      <c r="H28" s="42">
        <f>+H29+H30+H31+H32+H33+H34+H35+H36+H37</f>
        <v>146177.77000000002</v>
      </c>
      <c r="I28" s="19"/>
    </row>
    <row r="29" spans="3:10" s="38" customFormat="1" x14ac:dyDescent="0.45">
      <c r="C29" s="26" t="s">
        <v>34</v>
      </c>
      <c r="D29" s="24">
        <f>+'[1]Resumen '!I90</f>
        <v>208500</v>
      </c>
      <c r="E29" s="43"/>
      <c r="F29" s="44">
        <v>0</v>
      </c>
      <c r="G29" s="44">
        <v>0</v>
      </c>
      <c r="H29" s="44">
        <v>0</v>
      </c>
      <c r="I29" s="37"/>
    </row>
    <row r="30" spans="3:10" s="38" customFormat="1" x14ac:dyDescent="0.45">
      <c r="C30" s="26" t="s">
        <v>35</v>
      </c>
      <c r="D30" s="24">
        <f>+'[1]Resumen '!I93</f>
        <v>502000</v>
      </c>
      <c r="E30" s="43"/>
      <c r="F30" s="44">
        <v>0</v>
      </c>
      <c r="G30" s="44">
        <v>0</v>
      </c>
      <c r="H30" s="44">
        <v>0</v>
      </c>
      <c r="I30" s="37">
        <v>44847568.390000001</v>
      </c>
    </row>
    <row r="31" spans="3:10" x14ac:dyDescent="0.45">
      <c r="C31" s="23" t="s">
        <v>36</v>
      </c>
      <c r="D31" s="24">
        <f>+'[1]Resumen '!I97</f>
        <v>656000</v>
      </c>
      <c r="E31" s="43"/>
      <c r="F31" s="44">
        <v>0</v>
      </c>
      <c r="G31" s="44">
        <v>0</v>
      </c>
      <c r="H31" s="44">
        <v>6018</v>
      </c>
    </row>
    <row r="32" spans="3:10" s="38" customFormat="1" x14ac:dyDescent="0.45">
      <c r="C32" s="26" t="s">
        <v>37</v>
      </c>
      <c r="D32" s="45">
        <f>+'[1]Resumen '!I101</f>
        <v>3000</v>
      </c>
      <c r="E32" s="43"/>
      <c r="F32" s="46">
        <v>0</v>
      </c>
      <c r="G32" s="46">
        <v>0</v>
      </c>
      <c r="H32" s="46">
        <v>0</v>
      </c>
      <c r="I32" s="37">
        <v>65584059.079999998</v>
      </c>
      <c r="J32" s="47">
        <f>+I32-I30</f>
        <v>20736490.689999998</v>
      </c>
    </row>
    <row r="33" spans="3:10" ht="22.5" customHeight="1" x14ac:dyDescent="0.45">
      <c r="C33" s="23" t="s">
        <v>38</v>
      </c>
      <c r="D33" s="24">
        <f>+'[1]Resumen '!I103</f>
        <v>10700000</v>
      </c>
      <c r="E33" s="43"/>
      <c r="F33" s="46">
        <v>207133.62</v>
      </c>
      <c r="G33" s="46">
        <v>46284.62</v>
      </c>
      <c r="H33" s="46">
        <v>26025</v>
      </c>
    </row>
    <row r="34" spans="3:10" x14ac:dyDescent="0.45">
      <c r="C34" s="23" t="s">
        <v>39</v>
      </c>
      <c r="D34" s="24">
        <f>+'[1]Resumen '!I107</f>
        <v>9255000</v>
      </c>
      <c r="E34" s="43"/>
      <c r="F34" s="46">
        <v>3877265.77</v>
      </c>
      <c r="G34" s="46">
        <v>18380</v>
      </c>
      <c r="H34" s="46">
        <v>2100</v>
      </c>
      <c r="J34" s="48">
        <v>96440396.849999994</v>
      </c>
    </row>
    <row r="35" spans="3:10" x14ac:dyDescent="0.45">
      <c r="C35" s="23" t="s">
        <v>40</v>
      </c>
      <c r="D35" s="24">
        <f>+'[1]Resumen '!I114+'[1]Resumen '!I119</f>
        <v>25596000</v>
      </c>
      <c r="E35" s="43"/>
      <c r="F35" s="46">
        <v>53323.06</v>
      </c>
      <c r="G35" s="46">
        <v>7300</v>
      </c>
      <c r="H35" s="46">
        <v>4400</v>
      </c>
      <c r="J35" s="48">
        <v>26358065.039999999</v>
      </c>
    </row>
    <row r="36" spans="3:10" x14ac:dyDescent="0.45">
      <c r="C36" s="23" t="s">
        <v>41</v>
      </c>
      <c r="D36" s="24"/>
      <c r="E36" s="49"/>
      <c r="F36" s="46">
        <v>0</v>
      </c>
      <c r="G36" s="46"/>
      <c r="H36" s="46"/>
      <c r="J36" s="48">
        <f>+J34-J35</f>
        <v>70082331.810000002</v>
      </c>
    </row>
    <row r="37" spans="3:10" ht="21" customHeight="1" x14ac:dyDescent="0.45">
      <c r="C37" s="50" t="s">
        <v>42</v>
      </c>
      <c r="D37" s="24">
        <f>+'[1]Resumen '!I126</f>
        <v>18986400</v>
      </c>
      <c r="E37" s="49"/>
      <c r="F37" s="46">
        <v>217666.43</v>
      </c>
      <c r="G37" s="46">
        <v>45758.16</v>
      </c>
      <c r="H37" s="46">
        <v>107634.77</v>
      </c>
    </row>
    <row r="38" spans="3:10" s="54" customFormat="1" x14ac:dyDescent="0.3">
      <c r="C38" s="20" t="s">
        <v>43</v>
      </c>
      <c r="D38" s="30">
        <f>+D39</f>
        <v>600000</v>
      </c>
      <c r="E38" s="51"/>
      <c r="F38" s="52">
        <f>+F39</f>
        <v>0</v>
      </c>
      <c r="G38" s="52">
        <f>+G39+G40+G41+G42</f>
        <v>0</v>
      </c>
      <c r="H38" s="52">
        <f>+H39+H40+H41+H42</f>
        <v>0</v>
      </c>
      <c r="I38" s="53"/>
    </row>
    <row r="39" spans="3:10" x14ac:dyDescent="0.45">
      <c r="C39" s="23" t="s">
        <v>44</v>
      </c>
      <c r="D39" s="24">
        <f>+'[1]Resumen '!I136</f>
        <v>600000</v>
      </c>
      <c r="E39" s="55"/>
      <c r="F39" s="56">
        <v>0</v>
      </c>
      <c r="G39" s="56"/>
      <c r="H39" s="56"/>
    </row>
    <row r="40" spans="3:10" x14ac:dyDescent="0.45">
      <c r="C40" s="23" t="s">
        <v>45</v>
      </c>
      <c r="D40" s="24"/>
      <c r="E40" s="55"/>
      <c r="F40" s="56"/>
      <c r="G40" s="56"/>
      <c r="H40" s="56"/>
    </row>
    <row r="41" spans="3:10" x14ac:dyDescent="0.45">
      <c r="C41" s="23" t="s">
        <v>46</v>
      </c>
      <c r="D41" s="24"/>
      <c r="E41" s="55"/>
      <c r="F41" s="56"/>
      <c r="G41" s="56"/>
      <c r="H41" s="56"/>
    </row>
    <row r="42" spans="3:10" s="38" customFormat="1" x14ac:dyDescent="0.45">
      <c r="C42" s="26" t="s">
        <v>47</v>
      </c>
      <c r="D42" s="24">
        <v>0</v>
      </c>
      <c r="E42" s="43"/>
      <c r="F42" s="56"/>
      <c r="G42" s="56"/>
      <c r="H42" s="56"/>
      <c r="I42" s="37"/>
    </row>
    <row r="43" spans="3:10" x14ac:dyDescent="0.45">
      <c r="C43" s="23" t="s">
        <v>48</v>
      </c>
      <c r="D43" s="24">
        <v>0</v>
      </c>
      <c r="E43" s="55"/>
      <c r="F43" s="56"/>
      <c r="G43" s="56"/>
      <c r="H43" s="56"/>
    </row>
    <row r="44" spans="3:10" x14ac:dyDescent="0.45">
      <c r="C44" s="23" t="s">
        <v>49</v>
      </c>
      <c r="D44" s="24">
        <v>0</v>
      </c>
      <c r="E44" s="55"/>
      <c r="F44" s="56"/>
      <c r="G44" s="56"/>
      <c r="H44" s="56"/>
    </row>
    <row r="45" spans="3:10" x14ac:dyDescent="0.45">
      <c r="C45" s="23" t="s">
        <v>50</v>
      </c>
      <c r="D45" s="24">
        <v>0</v>
      </c>
      <c r="E45" s="55"/>
      <c r="F45" s="56"/>
      <c r="G45" s="56"/>
      <c r="H45" s="56"/>
    </row>
    <row r="46" spans="3:10" x14ac:dyDescent="0.45">
      <c r="C46" s="23" t="s">
        <v>51</v>
      </c>
      <c r="D46" s="24">
        <v>0</v>
      </c>
      <c r="E46" s="55"/>
      <c r="F46" s="56"/>
      <c r="G46" s="56"/>
      <c r="H46" s="56"/>
    </row>
    <row r="47" spans="3:10" s="14" customFormat="1" ht="21" x14ac:dyDescent="0.4">
      <c r="C47" s="20" t="s">
        <v>52</v>
      </c>
      <c r="D47" s="21">
        <f t="shared" ref="D47" si="0">+D48+D49+D50+D51+D52+D53</f>
        <v>0</v>
      </c>
      <c r="E47" s="21"/>
      <c r="F47" s="21"/>
      <c r="G47" s="21"/>
      <c r="H47" s="21"/>
      <c r="I47" s="19"/>
    </row>
    <row r="48" spans="3:10" x14ac:dyDescent="0.45">
      <c r="C48" s="23" t="s">
        <v>53</v>
      </c>
      <c r="D48" s="57">
        <v>0</v>
      </c>
      <c r="E48" s="55"/>
      <c r="G48" s="34"/>
      <c r="H48" s="34"/>
    </row>
    <row r="49" spans="3:9" x14ac:dyDescent="0.45">
      <c r="C49" s="23" t="s">
        <v>54</v>
      </c>
      <c r="D49" s="57">
        <v>0</v>
      </c>
      <c r="E49" s="55"/>
      <c r="G49" s="34"/>
      <c r="H49" s="34"/>
    </row>
    <row r="50" spans="3:9" x14ac:dyDescent="0.45">
      <c r="C50" s="23" t="s">
        <v>55</v>
      </c>
      <c r="D50" s="57">
        <v>0</v>
      </c>
      <c r="E50" s="55"/>
      <c r="G50" s="34"/>
      <c r="H50" s="34"/>
    </row>
    <row r="51" spans="3:9" x14ac:dyDescent="0.45">
      <c r="C51" s="23" t="s">
        <v>56</v>
      </c>
      <c r="D51" s="57">
        <v>0</v>
      </c>
      <c r="E51" s="55"/>
      <c r="G51" s="34"/>
      <c r="H51" s="34"/>
    </row>
    <row r="52" spans="3:9" x14ac:dyDescent="0.45">
      <c r="C52" s="23" t="s">
        <v>57</v>
      </c>
      <c r="D52" s="57">
        <v>0</v>
      </c>
      <c r="E52" s="55"/>
      <c r="G52" s="34"/>
      <c r="H52" s="34"/>
    </row>
    <row r="53" spans="3:9" x14ac:dyDescent="0.45">
      <c r="C53" s="23" t="s">
        <v>58</v>
      </c>
      <c r="D53" s="57">
        <v>0</v>
      </c>
      <c r="E53" s="55"/>
      <c r="G53" s="34"/>
      <c r="H53" s="34"/>
    </row>
    <row r="54" spans="3:9" s="14" customFormat="1" ht="21.75" customHeight="1" x14ac:dyDescent="0.45">
      <c r="C54" s="20" t="s">
        <v>59</v>
      </c>
      <c r="D54" s="21">
        <f>+D55+D56+D57+D58+D59+D60+D61+D62+D63</f>
        <v>11241000</v>
      </c>
      <c r="E54" s="58"/>
      <c r="F54" s="59">
        <f>+F55+F56+F57+F59+F60+F62</f>
        <v>458910.85</v>
      </c>
      <c r="G54" s="59">
        <f>+G55+G56+G57+G59+G60+G62</f>
        <v>0</v>
      </c>
      <c r="H54" s="59">
        <f>+H55+H56+H57+H59+H60+H62</f>
        <v>0</v>
      </c>
      <c r="I54" s="19"/>
    </row>
    <row r="55" spans="3:9" x14ac:dyDescent="0.4">
      <c r="C55" s="23" t="s">
        <v>60</v>
      </c>
      <c r="D55" s="24">
        <f>+'[1]Resumen '!I143</f>
        <v>2944000</v>
      </c>
      <c r="E55" s="2"/>
      <c r="F55" s="2">
        <v>0</v>
      </c>
      <c r="G55" s="2">
        <v>0</v>
      </c>
      <c r="H55" s="2">
        <v>0</v>
      </c>
    </row>
    <row r="56" spans="3:9" x14ac:dyDescent="0.45">
      <c r="C56" s="23" t="s">
        <v>61</v>
      </c>
      <c r="D56" s="24">
        <f>+'[1]Resumen '!I148</f>
        <v>150000</v>
      </c>
      <c r="E56" s="60"/>
      <c r="F56" s="34">
        <v>0</v>
      </c>
      <c r="G56" s="34">
        <v>0</v>
      </c>
      <c r="H56" s="34">
        <v>0</v>
      </c>
    </row>
    <row r="57" spans="3:9" x14ac:dyDescent="0.45">
      <c r="C57" s="23" t="s">
        <v>62</v>
      </c>
      <c r="D57" s="24">
        <f>+'[1]Resumen '!I150</f>
        <v>367000</v>
      </c>
      <c r="E57" s="60"/>
      <c r="F57" s="61">
        <v>0</v>
      </c>
      <c r="G57" s="61">
        <v>0</v>
      </c>
      <c r="H57" s="61">
        <v>0</v>
      </c>
    </row>
    <row r="58" spans="3:9" x14ac:dyDescent="0.45">
      <c r="C58" s="23" t="s">
        <v>63</v>
      </c>
      <c r="D58" s="24">
        <v>0</v>
      </c>
      <c r="E58" s="60"/>
      <c r="F58" s="61"/>
      <c r="G58" s="61"/>
      <c r="H58" s="61"/>
    </row>
    <row r="59" spans="3:9" x14ac:dyDescent="0.4">
      <c r="C59" s="23" t="s">
        <v>64</v>
      </c>
      <c r="D59" s="62">
        <f>+'[1]Resumen '!I154</f>
        <v>5780000</v>
      </c>
      <c r="E59" s="63"/>
      <c r="F59" s="61">
        <v>458910.85</v>
      </c>
      <c r="G59" s="61"/>
      <c r="H59" s="61"/>
    </row>
    <row r="60" spans="3:9" x14ac:dyDescent="0.4">
      <c r="C60" s="23" t="s">
        <v>65</v>
      </c>
      <c r="D60" s="24">
        <f>+'[1]Resumen '!I159</f>
        <v>600000</v>
      </c>
      <c r="E60" s="61"/>
      <c r="F60" s="61">
        <v>0</v>
      </c>
      <c r="G60" s="61">
        <v>0</v>
      </c>
      <c r="H60" s="61">
        <v>0</v>
      </c>
    </row>
    <row r="61" spans="3:9" x14ac:dyDescent="0.45">
      <c r="C61" s="23" t="s">
        <v>66</v>
      </c>
      <c r="D61" s="24">
        <v>0</v>
      </c>
      <c r="E61" s="64"/>
      <c r="F61" s="61"/>
      <c r="G61" s="61"/>
      <c r="H61" s="61"/>
    </row>
    <row r="62" spans="3:9" x14ac:dyDescent="0.4">
      <c r="C62" s="23" t="s">
        <v>67</v>
      </c>
      <c r="D62" s="24">
        <f>+'[1]Resumen '!I161</f>
        <v>1400000</v>
      </c>
      <c r="E62" s="65"/>
      <c r="F62" s="61">
        <v>0</v>
      </c>
      <c r="G62" s="61">
        <v>0</v>
      </c>
      <c r="H62" s="61">
        <v>0</v>
      </c>
    </row>
    <row r="63" spans="3:9" x14ac:dyDescent="0.45">
      <c r="C63" s="23" t="s">
        <v>68</v>
      </c>
      <c r="D63" s="66">
        <v>0</v>
      </c>
      <c r="E63" s="55"/>
      <c r="F63" s="67"/>
      <c r="G63" s="67"/>
      <c r="H63" s="67"/>
    </row>
    <row r="64" spans="3:9" s="72" customFormat="1" ht="22.5" customHeight="1" x14ac:dyDescent="0.45">
      <c r="C64" s="68" t="s">
        <v>69</v>
      </c>
      <c r="D64" s="69">
        <f>+D66</f>
        <v>127755000</v>
      </c>
      <c r="E64" s="58"/>
      <c r="F64" s="70">
        <f>+F66</f>
        <v>0</v>
      </c>
      <c r="G64" s="70">
        <f>+G66</f>
        <v>0</v>
      </c>
      <c r="H64" s="70">
        <f>+H66</f>
        <v>0</v>
      </c>
      <c r="I64" s="71"/>
    </row>
    <row r="65" spans="3:9" x14ac:dyDescent="0.45">
      <c r="C65" s="23" t="s">
        <v>70</v>
      </c>
      <c r="D65" s="73"/>
      <c r="E65" s="55"/>
      <c r="F65" s="67"/>
      <c r="G65" s="67"/>
      <c r="H65" s="67"/>
    </row>
    <row r="66" spans="3:9" x14ac:dyDescent="0.45">
      <c r="C66" s="23" t="s">
        <v>71</v>
      </c>
      <c r="D66" s="74">
        <f>+'[1]Resumen '!I163</f>
        <v>127755000</v>
      </c>
      <c r="E66" s="55"/>
      <c r="F66" s="34">
        <v>0</v>
      </c>
      <c r="G66" s="34">
        <v>0</v>
      </c>
      <c r="H66" s="34">
        <v>0</v>
      </c>
    </row>
    <row r="67" spans="3:9" x14ac:dyDescent="0.45">
      <c r="C67" s="23" t="s">
        <v>72</v>
      </c>
      <c r="D67" s="73">
        <v>0</v>
      </c>
      <c r="G67" s="34"/>
      <c r="H67" s="34"/>
    </row>
    <row r="68" spans="3:9" x14ac:dyDescent="0.45">
      <c r="C68" s="23" t="s">
        <v>73</v>
      </c>
      <c r="D68" s="73"/>
      <c r="G68" s="34"/>
      <c r="H68" s="34"/>
    </row>
    <row r="69" spans="3:9" s="14" customFormat="1" ht="21" x14ac:dyDescent="0.4">
      <c r="C69" s="68" t="s">
        <v>74</v>
      </c>
      <c r="D69" s="75">
        <f>+D70+D71</f>
        <v>0</v>
      </c>
      <c r="E69" s="75"/>
      <c r="F69" s="75"/>
      <c r="G69" s="75"/>
      <c r="H69" s="75"/>
      <c r="I69" s="19"/>
    </row>
    <row r="70" spans="3:9" x14ac:dyDescent="0.45">
      <c r="C70" s="23" t="s">
        <v>75</v>
      </c>
      <c r="D70" s="73">
        <v>0</v>
      </c>
      <c r="G70" s="34"/>
      <c r="H70" s="34"/>
    </row>
    <row r="71" spans="3:9" x14ac:dyDescent="0.45">
      <c r="C71" s="76" t="s">
        <v>76</v>
      </c>
      <c r="D71" s="77">
        <v>0</v>
      </c>
      <c r="G71" s="34"/>
      <c r="H71" s="34"/>
    </row>
    <row r="72" spans="3:9" s="14" customFormat="1" ht="21" x14ac:dyDescent="0.4">
      <c r="C72" s="68" t="s">
        <v>77</v>
      </c>
      <c r="D72" s="75">
        <f>+D75</f>
        <v>0</v>
      </c>
      <c r="E72" s="75"/>
      <c r="F72" s="75"/>
      <c r="G72" s="75"/>
      <c r="H72" s="75"/>
      <c r="I72" s="19"/>
    </row>
    <row r="73" spans="3:9" x14ac:dyDescent="0.45">
      <c r="C73" s="26" t="s">
        <v>78</v>
      </c>
      <c r="D73" s="73"/>
      <c r="G73" s="34"/>
      <c r="H73" s="34"/>
    </row>
    <row r="74" spans="3:9" x14ac:dyDescent="0.45">
      <c r="C74" s="23" t="s">
        <v>79</v>
      </c>
      <c r="D74" s="73">
        <v>0</v>
      </c>
      <c r="G74" s="34"/>
      <c r="H74" s="34"/>
      <c r="I74" s="2">
        <f>+H78-J32</f>
        <v>7988831.120000001</v>
      </c>
    </row>
    <row r="75" spans="3:9" x14ac:dyDescent="0.45">
      <c r="C75" s="23" t="s">
        <v>80</v>
      </c>
      <c r="D75" s="73">
        <v>0</v>
      </c>
      <c r="G75" s="34"/>
      <c r="H75" s="34"/>
    </row>
    <row r="76" spans="3:9" s="14" customFormat="1" x14ac:dyDescent="0.45">
      <c r="C76" s="68" t="s">
        <v>81</v>
      </c>
      <c r="D76" s="75">
        <f>+D77+D78+D79+D80+D82+D83+D84+D85</f>
        <v>0</v>
      </c>
      <c r="E76" s="58"/>
      <c r="F76" s="78">
        <f>+F78</f>
        <v>14201534.24</v>
      </c>
      <c r="G76" s="78">
        <f>+G78</f>
        <v>16502533.899999999</v>
      </c>
      <c r="H76" s="78">
        <f>+H78</f>
        <v>28725321.809999999</v>
      </c>
      <c r="I76" s="19"/>
    </row>
    <row r="77" spans="3:9" x14ac:dyDescent="0.45">
      <c r="C77" s="79" t="s">
        <v>82</v>
      </c>
      <c r="D77" s="73"/>
      <c r="G77" s="34"/>
      <c r="H77" s="34"/>
      <c r="I77" s="2">
        <v>50181702.630000003</v>
      </c>
    </row>
    <row r="78" spans="3:9" s="38" customFormat="1" x14ac:dyDescent="0.45">
      <c r="C78" s="26" t="s">
        <v>83</v>
      </c>
      <c r="D78" s="80"/>
      <c r="E78" s="28"/>
      <c r="F78" s="81">
        <v>14201534.24</v>
      </c>
      <c r="G78" s="81">
        <v>16502533.899999999</v>
      </c>
      <c r="H78" s="81">
        <v>28725321.809999999</v>
      </c>
      <c r="I78" s="35">
        <f>+H78-I13</f>
        <v>12703507.27</v>
      </c>
    </row>
    <row r="79" spans="3:9" s="38" customFormat="1" x14ac:dyDescent="0.4">
      <c r="C79" s="26" t="s">
        <v>84</v>
      </c>
      <c r="D79" s="80"/>
      <c r="E79" s="82"/>
      <c r="F79" s="81"/>
      <c r="G79" s="81"/>
      <c r="H79" s="81"/>
      <c r="I79" s="37"/>
    </row>
    <row r="80" spans="3:9" ht="21" x14ac:dyDescent="0.4">
      <c r="C80" s="68" t="s">
        <v>85</v>
      </c>
      <c r="D80" s="68"/>
      <c r="E80" s="68"/>
      <c r="F80" s="68"/>
      <c r="G80" s="68"/>
      <c r="H80" s="68"/>
      <c r="I80" s="2">
        <f>+H78-I13</f>
        <v>12703507.27</v>
      </c>
    </row>
    <row r="81" spans="3:9" s="38" customFormat="1" x14ac:dyDescent="0.45">
      <c r="C81" s="83"/>
      <c r="D81" s="83"/>
      <c r="E81" s="28"/>
      <c r="F81" s="81"/>
      <c r="G81" s="81"/>
      <c r="H81" s="81"/>
      <c r="I81" s="37"/>
    </row>
    <row r="82" spans="3:9" s="38" customFormat="1" ht="21" x14ac:dyDescent="0.4">
      <c r="C82" s="84" t="s">
        <v>86</v>
      </c>
      <c r="D82" s="85"/>
      <c r="E82" s="68"/>
      <c r="F82" s="68"/>
      <c r="G82" s="68"/>
      <c r="H82" s="68"/>
      <c r="I82" s="37">
        <f>+H78-I24</f>
        <v>28005431.68</v>
      </c>
    </row>
    <row r="83" spans="3:9" s="38" customFormat="1" x14ac:dyDescent="0.45">
      <c r="C83" s="76" t="s">
        <v>87</v>
      </c>
      <c r="D83" s="77"/>
      <c r="E83" s="28"/>
      <c r="F83" s="81"/>
      <c r="G83" s="81"/>
      <c r="H83" s="81"/>
      <c r="I83" s="37"/>
    </row>
    <row r="84" spans="3:9" ht="21" x14ac:dyDescent="0.4">
      <c r="C84" s="68" t="s">
        <v>88</v>
      </c>
      <c r="D84" s="68"/>
      <c r="E84" s="68"/>
      <c r="F84" s="68"/>
      <c r="G84" s="68"/>
      <c r="H84" s="68"/>
    </row>
    <row r="85" spans="3:9" s="88" customFormat="1" x14ac:dyDescent="0.3">
      <c r="C85" s="50" t="s">
        <v>89</v>
      </c>
      <c r="D85" s="73"/>
      <c r="E85" s="86"/>
      <c r="F85" s="87"/>
      <c r="G85" s="87"/>
      <c r="H85" s="87"/>
      <c r="I85" s="87"/>
    </row>
    <row r="86" spans="3:9" s="93" customFormat="1" ht="35.1" customHeight="1" x14ac:dyDescent="0.3">
      <c r="C86" s="89" t="s">
        <v>90</v>
      </c>
      <c r="D86" s="90">
        <f>+D76+D72+D69+D64+D54+D47+D38+D28+D18+D9</f>
        <v>910230027</v>
      </c>
      <c r="E86" s="91"/>
      <c r="F86" s="90">
        <f>+F64+F54+F38+F28+F18+F9+F76</f>
        <v>67921626.560000002</v>
      </c>
      <c r="G86" s="90">
        <f>+G64+G54+G38+G28+G18+G9+G76</f>
        <v>64720300.289999999</v>
      </c>
      <c r="H86" s="90">
        <f>+H64+H54+H38+H28+H18+H9+H76</f>
        <v>77795118.079999998</v>
      </c>
      <c r="I86" s="92">
        <v>11591600.91</v>
      </c>
    </row>
    <row r="87" spans="3:9" s="98" customFormat="1" ht="29.4" customHeight="1" x14ac:dyDescent="0.3">
      <c r="C87" s="94" t="s">
        <v>91</v>
      </c>
      <c r="D87" s="94"/>
      <c r="E87" s="95"/>
      <c r="F87" s="96"/>
      <c r="G87" s="97"/>
      <c r="H87" s="97"/>
      <c r="I87" s="97"/>
    </row>
    <row r="88" spans="3:9" s="38" customFormat="1" x14ac:dyDescent="0.45">
      <c r="C88" s="99" t="s">
        <v>92</v>
      </c>
      <c r="D88" s="100"/>
      <c r="E88" s="28"/>
      <c r="F88" s="81"/>
      <c r="G88" s="37"/>
      <c r="H88" s="37"/>
      <c r="I88" s="37">
        <f>+I86-H86</f>
        <v>-66203517.170000002</v>
      </c>
    </row>
    <row r="89" spans="3:9" s="38" customFormat="1" x14ac:dyDescent="0.45">
      <c r="C89" s="101" t="s">
        <v>93</v>
      </c>
      <c r="D89" s="100"/>
      <c r="E89" s="28"/>
      <c r="F89" s="81"/>
      <c r="G89" s="37"/>
      <c r="H89" s="37"/>
      <c r="I89" s="37"/>
    </row>
    <row r="90" spans="3:9" s="38" customFormat="1" x14ac:dyDescent="0.45">
      <c r="C90" s="101" t="s">
        <v>94</v>
      </c>
      <c r="D90" s="100"/>
      <c r="E90" s="28"/>
      <c r="F90" s="81"/>
      <c r="G90" s="37"/>
      <c r="H90" s="37"/>
      <c r="I90" s="37"/>
    </row>
    <row r="91" spans="3:9" s="38" customFormat="1" ht="55.2" x14ac:dyDescent="0.45">
      <c r="C91" s="102" t="s">
        <v>95</v>
      </c>
      <c r="D91" s="100"/>
      <c r="E91" s="28"/>
      <c r="F91" s="81"/>
      <c r="G91" s="37"/>
      <c r="H91" s="37"/>
      <c r="I91" s="37"/>
    </row>
    <row r="92" spans="3:9" s="38" customFormat="1" x14ac:dyDescent="0.45">
      <c r="C92" s="103"/>
      <c r="D92" s="100"/>
      <c r="E92" s="28"/>
      <c r="F92" s="81"/>
      <c r="G92" s="37"/>
      <c r="H92" s="37"/>
      <c r="I92" s="37"/>
    </row>
    <row r="93" spans="3:9" s="38" customFormat="1" x14ac:dyDescent="0.45">
      <c r="C93" s="103"/>
      <c r="D93" s="100"/>
      <c r="E93" s="28"/>
      <c r="F93" s="81"/>
      <c r="G93" s="37"/>
      <c r="H93" s="37"/>
      <c r="I93" s="37"/>
    </row>
    <row r="94" spans="3:9" s="38" customFormat="1" x14ac:dyDescent="0.45">
      <c r="C94" s="103"/>
      <c r="D94" s="100"/>
      <c r="E94" s="28"/>
      <c r="F94" s="81"/>
      <c r="G94" s="37"/>
      <c r="H94" s="37"/>
      <c r="I94" s="37"/>
    </row>
    <row r="95" spans="3:9" s="38" customFormat="1" x14ac:dyDescent="0.45">
      <c r="C95" s="103"/>
      <c r="D95" s="100"/>
      <c r="E95" s="28"/>
      <c r="F95" s="81"/>
      <c r="G95" s="37"/>
      <c r="H95" s="37"/>
      <c r="I95" s="37"/>
    </row>
    <row r="96" spans="3:9" s="38" customFormat="1" x14ac:dyDescent="0.45">
      <c r="C96" s="103"/>
      <c r="D96" s="100"/>
      <c r="E96" s="28"/>
      <c r="F96" s="37"/>
      <c r="G96" s="37"/>
      <c r="H96" s="37"/>
      <c r="I96" s="37"/>
    </row>
    <row r="97" spans="1:9" s="38" customFormat="1" ht="23.4" customHeight="1" x14ac:dyDescent="0.4">
      <c r="A97" s="38" t="s">
        <v>96</v>
      </c>
      <c r="D97" s="104"/>
      <c r="E97" s="105" t="s">
        <v>97</v>
      </c>
      <c r="F97" s="105"/>
      <c r="G97" s="105"/>
      <c r="H97" s="105"/>
      <c r="I97" s="37"/>
    </row>
    <row r="98" spans="1:9" s="109" customFormat="1" x14ac:dyDescent="0.45">
      <c r="A98" s="106" t="s">
        <v>98</v>
      </c>
      <c r="B98" s="106"/>
      <c r="C98" s="106"/>
      <c r="D98" s="107" t="s">
        <v>99</v>
      </c>
      <c r="E98" s="107"/>
      <c r="F98" s="107"/>
      <c r="G98" s="107"/>
      <c r="H98" s="107"/>
      <c r="I98" s="108"/>
    </row>
    <row r="99" spans="1:9" s="110" customFormat="1" ht="21" x14ac:dyDescent="0.4">
      <c r="C99" s="111" t="s">
        <v>100</v>
      </c>
      <c r="D99" s="105" t="s">
        <v>101</v>
      </c>
      <c r="E99" s="105"/>
      <c r="F99" s="105"/>
      <c r="G99" s="105"/>
      <c r="H99" s="105"/>
      <c r="I99" s="104"/>
    </row>
    <row r="100" spans="1:9" s="38" customFormat="1" x14ac:dyDescent="0.45">
      <c r="C100" s="103"/>
      <c r="D100" s="100"/>
      <c r="E100" s="28"/>
      <c r="F100" s="81"/>
      <c r="G100" s="37"/>
      <c r="H100" s="37"/>
      <c r="I100" s="37"/>
    </row>
    <row r="101" spans="1:9" s="38" customFormat="1" x14ac:dyDescent="0.45">
      <c r="C101" s="103"/>
      <c r="D101" s="100"/>
      <c r="E101" s="28"/>
      <c r="F101" s="81"/>
      <c r="G101" s="37"/>
      <c r="H101" s="37"/>
      <c r="I101" s="37"/>
    </row>
    <row r="102" spans="1:9" s="38" customFormat="1" x14ac:dyDescent="0.45">
      <c r="C102" s="103"/>
      <c r="D102" s="100"/>
      <c r="E102" s="28"/>
      <c r="F102" s="81"/>
      <c r="G102" s="37"/>
      <c r="H102" s="37"/>
      <c r="I102" s="37"/>
    </row>
    <row r="103" spans="1:9" s="38" customFormat="1" x14ac:dyDescent="0.45">
      <c r="C103" s="103"/>
      <c r="D103" s="100"/>
      <c r="E103" s="28"/>
      <c r="F103" s="81"/>
      <c r="G103" s="37"/>
      <c r="H103" s="37"/>
      <c r="I103" s="37"/>
    </row>
    <row r="104" spans="1:9" s="38" customFormat="1" x14ac:dyDescent="0.45">
      <c r="C104" s="103"/>
      <c r="D104" s="100"/>
      <c r="E104" s="28"/>
      <c r="F104" s="81"/>
      <c r="G104" s="37"/>
      <c r="H104" s="37"/>
      <c r="I104" s="37"/>
    </row>
    <row r="105" spans="1:9" s="38" customFormat="1" x14ac:dyDescent="0.45">
      <c r="C105" s="103"/>
      <c r="D105" s="100"/>
      <c r="E105" s="28"/>
      <c r="F105" s="81"/>
      <c r="G105" s="37"/>
      <c r="H105" s="37"/>
      <c r="I105" s="37"/>
    </row>
    <row r="106" spans="1:9" s="38" customFormat="1" x14ac:dyDescent="0.45">
      <c r="C106" s="103"/>
      <c r="D106" s="100"/>
      <c r="E106" s="28"/>
      <c r="F106" s="81"/>
      <c r="G106" s="37"/>
      <c r="H106" s="37"/>
      <c r="I106" s="37"/>
    </row>
    <row r="107" spans="1:9" s="38" customFormat="1" ht="21" x14ac:dyDescent="0.4">
      <c r="A107" s="112" t="s">
        <v>102</v>
      </c>
      <c r="B107" s="112"/>
      <c r="C107" s="112"/>
      <c r="D107" s="112"/>
      <c r="E107" s="112"/>
      <c r="F107" s="112"/>
      <c r="G107" s="112"/>
      <c r="H107" s="112"/>
      <c r="I107" s="37"/>
    </row>
    <row r="108" spans="1:9" s="38" customFormat="1" x14ac:dyDescent="0.4">
      <c r="A108" s="107" t="s">
        <v>103</v>
      </c>
      <c r="B108" s="107"/>
      <c r="C108" s="107"/>
      <c r="D108" s="107"/>
      <c r="E108" s="107"/>
      <c r="F108" s="107"/>
      <c r="G108" s="107"/>
      <c r="H108" s="107"/>
      <c r="I108" s="37"/>
    </row>
    <row r="109" spans="1:9" s="110" customFormat="1" ht="21" x14ac:dyDescent="0.4">
      <c r="A109" s="105" t="s">
        <v>104</v>
      </c>
      <c r="B109" s="105"/>
      <c r="C109" s="105"/>
      <c r="D109" s="105"/>
      <c r="E109" s="105"/>
      <c r="F109" s="105"/>
      <c r="G109" s="105"/>
      <c r="H109" s="105"/>
      <c r="I109" s="113"/>
    </row>
    <row r="110" spans="1:9" s="38" customFormat="1" x14ac:dyDescent="0.45">
      <c r="C110" s="103"/>
      <c r="D110" s="100"/>
      <c r="E110" s="28"/>
      <c r="F110" s="81"/>
      <c r="G110" s="37"/>
      <c r="H110" s="37"/>
      <c r="I110" s="37"/>
    </row>
    <row r="111" spans="1:9" s="38" customFormat="1" x14ac:dyDescent="0.45">
      <c r="C111" s="103"/>
      <c r="D111" s="114"/>
      <c r="E111" s="28"/>
      <c r="F111" s="81"/>
      <c r="G111" s="37"/>
      <c r="H111" s="37"/>
      <c r="I111" s="37"/>
    </row>
    <row r="140" spans="1:9" s="36" customFormat="1" x14ac:dyDescent="0.45">
      <c r="A140" s="3"/>
      <c r="B140" s="3"/>
      <c r="C140" s="115" t="s">
        <v>105</v>
      </c>
      <c r="D140" s="116"/>
      <c r="F140" s="34"/>
      <c r="G140" s="2"/>
      <c r="H140" s="2"/>
      <c r="I140" s="117"/>
    </row>
  </sheetData>
  <autoFilter ref="C8:D86" xr:uid="{6DF9C70F-85CB-4003-86FC-EAEE71B40440}"/>
  <mergeCells count="13">
    <mergeCell ref="A109:H109"/>
    <mergeCell ref="C87:D87"/>
    <mergeCell ref="E97:H97"/>
    <mergeCell ref="D98:H98"/>
    <mergeCell ref="D99:H99"/>
    <mergeCell ref="A107:H107"/>
    <mergeCell ref="A108:H108"/>
    <mergeCell ref="A1:H1"/>
    <mergeCell ref="A2:H2"/>
    <mergeCell ref="A3:H3"/>
    <mergeCell ref="A4:H4"/>
    <mergeCell ref="A5:H5"/>
    <mergeCell ref="A6:H6"/>
  </mergeCells>
  <printOptions horizontalCentered="1"/>
  <pageMargins left="3.937007874015748E-2" right="0.39370078740157483" top="0.39370078740157483" bottom="0.39370078740157483" header="0.31496062992125984" footer="0.31496062992125984"/>
  <pageSetup scale="43" fitToHeight="3" orientation="landscape" r:id="rId1"/>
  <headerFooter>
    <oddFooter>&amp;R&amp;P</oddFooter>
  </headerFooter>
  <rowBreaks count="1" manualBreakCount="1">
    <brk id="8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PRESUPUESTARIA (2)</vt:lpstr>
      <vt:lpstr>'EJECUCIÓN PRESUPUESTARIA (2)'!Área_de_impresión</vt:lpstr>
      <vt:lpstr>'EJECUCIÓN PRESUPUESTARIA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Yudelka Cano</cp:lastModifiedBy>
  <dcterms:created xsi:type="dcterms:W3CDTF">2025-04-09T16:10:08Z</dcterms:created>
  <dcterms:modified xsi:type="dcterms:W3CDTF">2025-04-09T16:11:02Z</dcterms:modified>
</cp:coreProperties>
</file>