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BB3B72F3-A36B-43DA-9991-212BC8E17DC0}" xr6:coauthVersionLast="47" xr6:coauthVersionMax="47" xr10:uidLastSave="{00000000-0000-0000-0000-000000000000}"/>
  <bookViews>
    <workbookView xWindow="-120" yWindow="-120" windowWidth="29040" windowHeight="15840" xr2:uid="{86D1BE36-E84C-44A3-8778-DEEBFB65D8B3}"/>
  </bookViews>
  <sheets>
    <sheet name="EJECUCIÓN PRESUPUESTARIA-Mayo" sheetId="1" r:id="rId1"/>
  </sheets>
  <externalReferences>
    <externalReference r:id="rId2"/>
  </externalReferences>
  <definedNames>
    <definedName name="_xlnm._FilterDatabase" localSheetId="0" hidden="1">'EJECUCIÓN PRESUPUESTARIA-Mayo'!$C$9:$D$87</definedName>
    <definedName name="_xlnm.Print_Area" localSheetId="0">'EJECUCIÓN PRESUPUESTARIA-Mayo'!$A$1:$J$115</definedName>
    <definedName name="_xlnm.Print_Titles" localSheetId="0">'EJECUCIÓN PRESUPUESTARIA-Mayo'!$2:$9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7" i="1" l="1"/>
  <c r="J77" i="1"/>
  <c r="I77" i="1"/>
  <c r="I87" i="1" s="1"/>
  <c r="H77" i="1"/>
  <c r="G77" i="1"/>
  <c r="F77" i="1"/>
  <c r="D77" i="1"/>
  <c r="D73" i="1"/>
  <c r="D70" i="1"/>
  <c r="D67" i="1"/>
  <c r="D65" i="1" s="1"/>
  <c r="H65" i="1"/>
  <c r="H87" i="1" s="1"/>
  <c r="G65" i="1"/>
  <c r="G87" i="1" s="1"/>
  <c r="F65" i="1"/>
  <c r="F87" i="1" s="1"/>
  <c r="D63" i="1"/>
  <c r="D61" i="1"/>
  <c r="D60" i="1"/>
  <c r="D58" i="1"/>
  <c r="D57" i="1"/>
  <c r="D56" i="1"/>
  <c r="D55" i="1" s="1"/>
  <c r="I55" i="1"/>
  <c r="H55" i="1"/>
  <c r="G55" i="1"/>
  <c r="F55" i="1"/>
  <c r="D48" i="1"/>
  <c r="D40" i="1"/>
  <c r="D39" i="1" s="1"/>
  <c r="J39" i="1"/>
  <c r="H39" i="1"/>
  <c r="G39" i="1"/>
  <c r="F39" i="1"/>
  <c r="D38" i="1"/>
  <c r="D36" i="1"/>
  <c r="D35" i="1"/>
  <c r="D34" i="1"/>
  <c r="D33" i="1"/>
  <c r="D32" i="1"/>
  <c r="D31" i="1"/>
  <c r="D29" i="1" s="1"/>
  <c r="D30" i="1"/>
  <c r="J29" i="1"/>
  <c r="I29" i="1"/>
  <c r="H29" i="1"/>
  <c r="G29" i="1"/>
  <c r="F29" i="1"/>
  <c r="D28" i="1"/>
  <c r="D27" i="1"/>
  <c r="D26" i="1"/>
  <c r="D25" i="1"/>
  <c r="D24" i="1"/>
  <c r="D23" i="1"/>
  <c r="D22" i="1"/>
  <c r="D21" i="1"/>
  <c r="D20" i="1"/>
  <c r="D19" i="1" s="1"/>
  <c r="J19" i="1"/>
  <c r="I19" i="1"/>
  <c r="H19" i="1"/>
  <c r="G19" i="1"/>
  <c r="F19" i="1"/>
  <c r="D18" i="1"/>
  <c r="D17" i="1"/>
  <c r="D16" i="1"/>
  <c r="D15" i="1"/>
  <c r="D14" i="1"/>
  <c r="D13" i="1"/>
  <c r="D11" i="1"/>
  <c r="D10" i="1" s="1"/>
  <c r="J10" i="1"/>
  <c r="I10" i="1"/>
  <c r="H10" i="1"/>
  <c r="G10" i="1"/>
  <c r="F10" i="1"/>
  <c r="D8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Kendor Domenech</author>
  </authors>
  <commentList>
    <comment ref="J25" authorId="0" shapeId="0" xr:uid="{0A64F6D1-7B50-410A-B708-F1557A35158F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</commentList>
</comments>
</file>

<file path=xl/sharedStrings.xml><?xml version="1.0" encoding="utf-8"?>
<sst xmlns="http://schemas.openxmlformats.org/spreadsheetml/2006/main" count="110" uniqueCount="110">
  <si>
    <t>MINISTERIO DE SALUD PÚBLICA</t>
  </si>
  <si>
    <t xml:space="preserve">CORPORACIÓN DE ACUEDUCTOS Y ALCANTARILLADOS DE PUERTO PLATA </t>
  </si>
  <si>
    <t>(CORAAPPLATA)</t>
  </si>
  <si>
    <r>
      <t>PROYECTO DE PRESUPUESTO 202</t>
    </r>
    <r>
      <rPr>
        <sz val="20"/>
        <color rgb="FFFF0000"/>
        <rFont val="Avenir Next LT Pro"/>
        <family val="2"/>
      </rPr>
      <t>5</t>
    </r>
  </si>
  <si>
    <t>VALORES EN RD$</t>
  </si>
  <si>
    <t xml:space="preserve">CORAAPLATA -6109-01-0001  </t>
  </si>
  <si>
    <t xml:space="preserve">            RESUMEN                                                                   DENOMINACIÓN</t>
  </si>
  <si>
    <t xml:space="preserve">
PRESUPUESTO
APROBADO
</t>
  </si>
  <si>
    <t>PRESUPUESTO
MODIFICADO</t>
  </si>
  <si>
    <t>ENERO</t>
  </si>
  <si>
    <t>FEBRERO</t>
  </si>
  <si>
    <t>MARZO</t>
  </si>
  <si>
    <t>ABRIL</t>
  </si>
  <si>
    <t>MAYO</t>
  </si>
  <si>
    <t>2 - GASTOS</t>
  </si>
  <si>
    <t>RD$</t>
  </si>
  <si>
    <t>2.1 - REMUNERACIONES Y CONTRIBUCIONES</t>
  </si>
  <si>
    <t>2.1.1.1 - REMUNERACIONES</t>
  </si>
  <si>
    <t xml:space="preserve">2.1.1.2 -REMUNERACIONES AL PERSONAL CON CARACTE TRANSITORIO </t>
  </si>
  <si>
    <t>2.1.1.3 - SUELDIS AL PERSONAL FIJO EN TRAMITE DE PENSIONES</t>
  </si>
  <si>
    <t>2.1.1.4 - SUELDO ANUAL No.13</t>
  </si>
  <si>
    <t>2.1.1.5- PRESTACIONES ECONIMICAS</t>
  </si>
  <si>
    <t>2.1.2.2- COMPENSACIONES</t>
  </si>
  <si>
    <t>2.1.4.2--GRATIFICACIONES Y BONIFICACIONES</t>
  </si>
  <si>
    <t>2.1.5.1 - CONTRIBUCIONES A LA SEGURIDAD SOCIAL</t>
  </si>
  <si>
    <t>2.2 - CONTRATACIONES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</si>
  <si>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</si>
  <si>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</si>
  <si>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</si>
  <si>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</si>
  <si>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</si>
  <si>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</si>
  <si>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
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</si>
  <si>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</si>
  <si>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</si>
  <si>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</si>
  <si>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</si>
  <si>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</si>
  <si>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</si>
  <si>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</si>
  <si>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</si>
  <si>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</si>
  <si>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</si>
  <si>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</si>
  <si>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</si>
  <si>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</si>
  <si>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</si>
  <si>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</si>
  <si>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</si>
  <si>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</si>
  <si>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</si>
  <si>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</si>
  <si>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</si>
  <si>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</si>
  <si>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</si>
  <si>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</si>
  <si>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</si>
  <si>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</si>
  <si>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</si>
  <si>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</si>
  <si>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</si>
  <si>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</si>
  <si>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</si>
  <si>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</si>
  <si>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</si>
  <si>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</si>
  <si>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</si>
  <si>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</si>
  <si>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</si>
  <si>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</si>
  <si>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</si>
  <si>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</si>
  <si>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</si>
  <si>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</si>
  <si>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</si>
  <si>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</si>
  <si>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</si>
  <si>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</si>
  <si>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</si>
  <si>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2.9 - GASTO FINANCIEROS</t>
  </si>
  <si>
    <t>2.9.1 - INTERESES DE LA DEUDA PÚBLICA INTERNA</t>
  </si>
  <si>
    <t>2.9.2 - INTERESES DE LA DEUDA PÚBLICA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</si>
  <si>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</si>
  <si>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</si>
  <si>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</si>
  <si>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</si>
  <si>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</si>
  <si>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</si>
  <si>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</si>
  <si>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</si>
  <si>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</si>
  <si>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</si>
  <si>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</si>
  <si>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r>
      <rPr>
        <b/>
        <sz val="12"/>
        <rFont val="Avenir Next LT Pro"/>
        <family val="2"/>
      </rPr>
      <t>Elaborado por:</t>
    </r>
    <r>
      <rPr>
        <sz val="12"/>
        <rFont val="Avenir Next LT Pro"/>
        <family val="2"/>
      </rPr>
      <t xml:space="preserve"> Melvin Gomez:</t>
    </r>
    <r>
      <rPr>
        <b/>
        <sz val="12"/>
        <rFont val="Avenir Next LT Pro"/>
        <family val="2"/>
      </rPr>
      <t xml:space="preserve"> Planificación y Desarrollo</t>
    </r>
    <r>
      <rPr>
        <sz val="12"/>
        <rFont val="Avenir Next LT Pro"/>
        <family val="2"/>
      </rPr>
      <t>/ Yudelka Alt. Almonte Canó y Kendor Domenech:</t>
    </r>
    <r>
      <rPr>
        <b/>
        <sz val="12"/>
        <rFont val="Avenir Next LT Pro"/>
        <family val="2"/>
      </rPr>
      <t xml:space="preserve"> Presupuesto</t>
    </r>
  </si>
  <si>
    <r>
      <rPr>
        <b/>
        <sz val="14"/>
        <color theme="1"/>
        <rFont val="Aptos Narrow"/>
        <family val="2"/>
        <scheme val="minor"/>
      </rPr>
      <t>Fuente: SIGEF</t>
    </r>
  </si>
  <si>
    <r>
      <rPr>
        <b/>
        <sz val="14"/>
        <color theme="1"/>
        <rFont val="Aptos Narrow"/>
        <family val="2"/>
        <scheme val="minor"/>
      </rPr>
      <t>Presupuesto aprobado: Se refiere al presupuesto aprobado en la Ley de Presupuesto General del Estado.</t>
    </r>
  </si>
  <si>
    <r>
      <t xml:space="preserve">Presupuesto modificado:  </t>
    </r>
    <r>
      <rPr>
        <b/>
        <sz val="14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</si>
  <si>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t>Total devengado:  Son los recursos financieros que surgen con la obligación de pago por la recepción de conformidad de obras, bienes y  servicios oportunamente contratados o, en los casos de gastos sin contraprestación, por haberse cumplido los requisitos administrativos dispuestos por el reglamento de la presente Ley.</t>
  </si>
  <si>
    <t>_______________________________________________________</t>
  </si>
  <si>
    <t xml:space="preserve">                                                ______________________________________________________________</t>
  </si>
  <si>
    <t xml:space="preserve">   Yudelka Altagracias  Almonte Canó</t>
  </si>
  <si>
    <t xml:space="preserve">                            </t>
  </si>
  <si>
    <t xml:space="preserve">             Marino Jiménez De la Cruz</t>
  </si>
  <si>
    <t xml:space="preserve">        Enc. División de Presupuesto</t>
  </si>
  <si>
    <t xml:space="preserve">                                                                                                                                             </t>
  </si>
  <si>
    <t>Director Administravo y Financiero</t>
  </si>
  <si>
    <t>____________________________________________________________________</t>
  </si>
  <si>
    <t xml:space="preserve">  Tomás Emilio Durán Garden</t>
  </si>
  <si>
    <t xml:space="preserve">   Director General</t>
  </si>
  <si>
    <t xml:space="preserve"> ELIAS 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</si>
</sst>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6"/>
      <color theme="1"/>
      <name val="Avenir Next LT Pro"/>
      <family val="2"/>
    </font>
    <font>
      <sz val="16"/>
      <color rgb="FFFF0000"/>
      <name val="Avenir Next LT Pro"/>
      <family val="2"/>
    </font>
    <font>
      <b/>
      <sz val="24"/>
      <name val="Avenir Next LT Pro"/>
      <family val="2"/>
    </font>
    <font>
      <sz val="24"/>
      <name val="Avenir Next LT Pro"/>
      <family val="2"/>
    </font>
    <font>
      <b/>
      <sz val="18"/>
      <name val="Avenir Next LT Pro"/>
      <family val="2"/>
    </font>
    <font>
      <sz val="18"/>
      <name val="Avenir Next LT Pro"/>
      <family val="2"/>
    </font>
    <font>
      <sz val="20"/>
      <color rgb="FFFF0000"/>
      <name val="Avenir Next LT Pro"/>
      <family val="2"/>
    </font>
    <font>
      <b/>
      <sz val="14"/>
      <color theme="1"/>
      <name val="Avenir Next LT Pro"/>
      <family val="2"/>
    </font>
    <font>
      <b/>
      <sz val="14"/>
      <name val="Avenir Next LT Pro"/>
      <family val="2"/>
    </font>
    <font>
      <sz val="16"/>
      <name val="Avenir Next LT Pro"/>
      <family val="2"/>
    </font>
    <font>
      <b/>
      <sz val="16"/>
      <name val="Avenir Next LT Pro"/>
      <family val="2"/>
    </font>
    <font>
      <b/>
      <sz val="16"/>
      <color rgb="FFFF0000"/>
      <name val="Avenir Next LT Pro"/>
      <family val="2"/>
    </font>
    <font>
      <sz val="18"/>
      <color theme="1"/>
      <name val="Avenir Next LT Pro"/>
      <family val="2"/>
    </font>
    <font>
      <b/>
      <sz val="18"/>
      <color theme="1"/>
      <name val="Avenir Next LT Pro"/>
      <family val="2"/>
    </font>
    <font>
      <sz val="11"/>
      <name val="Aptos Narrow"/>
      <family val="2"/>
      <scheme val="minor"/>
    </font>
    <font>
      <sz val="11"/>
      <color theme="1"/>
      <name val="Avenir Next LT Pro"/>
      <family val="2"/>
    </font>
    <font>
      <sz val="10"/>
      <name val="Arial"/>
      <family val="2"/>
    </font>
    <font>
      <b/>
      <sz val="16"/>
      <color theme="1"/>
      <name val="Avenir Next LT Pro"/>
      <family val="2"/>
    </font>
    <font>
      <sz val="11"/>
      <color rgb="FFFF0000"/>
      <name val="Avenir Next LT Pro"/>
      <family val="2"/>
    </font>
    <font>
      <b/>
      <sz val="20"/>
      <name val="Avenir Next LT Pro"/>
      <family val="2"/>
    </font>
    <font>
      <b/>
      <sz val="20"/>
      <color rgb="FFFF0000"/>
      <name val="Avenir Next LT Pro"/>
      <family val="2"/>
    </font>
    <font>
      <sz val="12"/>
      <name val="Avenir Next LT Pro"/>
      <family val="2"/>
    </font>
    <font>
      <b/>
      <sz val="12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sz val="12"/>
      <color rgb="FFFF0000"/>
      <name val="Avenir Next LT Pro"/>
      <family val="2"/>
    </font>
    <font>
      <b/>
      <sz val="12"/>
      <color theme="1"/>
      <name val="Colibri CUERPO"/>
    </font>
    <font>
      <b/>
      <sz val="14"/>
      <color theme="1"/>
      <name val="Aptos Narrow"/>
      <family val="2"/>
      <scheme val="minor"/>
    </font>
    <font>
      <sz val="18"/>
      <color rgb="FFFF0000"/>
      <name val="Avenir Next LT Pro"/>
      <family val="2"/>
    </font>
    <font>
      <b/>
      <sz val="16"/>
      <color rgb="FF000000"/>
      <name val="Avenir Next LT Pro"/>
      <family val="2"/>
    </font>
    <font>
      <b/>
      <sz val="18"/>
      <color rgb="FFFF0000"/>
      <name val="Avenir Next LT Pro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0C0C0"/>
        <bgColor rgb="FFC0C0C0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9" fillId="0" borderId="0"/>
  </cellStyleXfs>
  <cellXfs count="151">
    <xf numFmtId="0" fontId="0" fillId="0" borderId="0" xfId="0"/>
    <xf numFmtId="164" fontId="4" fillId="4" borderId="0" xfId="1" applyFont="1" applyFill="1" applyAlignment="1">
      <alignment horizontal="left"/>
    </xf>
    <xf numFmtId="164" fontId="3" fillId="4" borderId="0" xfId="1" applyFont="1" applyFill="1" applyAlignment="1">
      <alignment horizontal="left"/>
    </xf>
    <xf numFmtId="164" fontId="3" fillId="4" borderId="0" xfId="1" applyFont="1" applyFill="1"/>
    <xf numFmtId="0" fontId="3" fillId="0" borderId="0" xfId="0" applyFont="1"/>
    <xf numFmtId="4" fontId="2" fillId="4" borderId="0" xfId="0" applyNumberFormat="1" applyFont="1" applyFill="1"/>
    <xf numFmtId="4" fontId="0" fillId="4" borderId="0" xfId="0" applyNumberFormat="1" applyFill="1"/>
    <xf numFmtId="0" fontId="10" fillId="0" borderId="0" xfId="0" applyFont="1" applyAlignment="1">
      <alignment vertical="center"/>
    </xf>
    <xf numFmtId="0" fontId="11" fillId="4" borderId="1" xfId="2" applyFont="1" applyFill="1" applyBorder="1" applyAlignment="1">
      <alignment horizontal="left" vertical="center"/>
    </xf>
    <xf numFmtId="0" fontId="11" fillId="4" borderId="2" xfId="2" applyFont="1" applyFill="1" applyBorder="1" applyAlignment="1">
      <alignment horizontal="center" vertical="center" shrinkToFit="1"/>
    </xf>
    <xf numFmtId="0" fontId="11" fillId="4" borderId="2" xfId="2" applyFont="1" applyFill="1" applyBorder="1" applyAlignment="1">
      <alignment vertical="center" shrinkToFit="1"/>
    </xf>
    <xf numFmtId="164" fontId="10" fillId="4" borderId="0" xfId="1" applyFont="1" applyFill="1" applyAlignment="1">
      <alignment vertical="center"/>
    </xf>
    <xf numFmtId="0" fontId="12" fillId="4" borderId="0" xfId="0" applyFont="1" applyFill="1"/>
    <xf numFmtId="0" fontId="13" fillId="4" borderId="0" xfId="0" applyFont="1" applyFill="1" applyAlignment="1">
      <alignment horizontal="left"/>
    </xf>
    <xf numFmtId="164" fontId="13" fillId="4" borderId="0" xfId="1" applyFont="1" applyFill="1" applyBorder="1" applyAlignment="1">
      <alignment horizontal="center" shrinkToFit="1"/>
    </xf>
    <xf numFmtId="49" fontId="7" fillId="4" borderId="0" xfId="1" applyNumberFormat="1" applyFont="1" applyFill="1" applyAlignment="1">
      <alignment shrinkToFit="1"/>
    </xf>
    <xf numFmtId="164" fontId="12" fillId="4" borderId="0" xfId="1" applyFont="1" applyFill="1" applyAlignment="1">
      <alignment shrinkToFit="1"/>
    </xf>
    <xf numFmtId="164" fontId="12" fillId="4" borderId="0" xfId="1" applyFont="1" applyFill="1" applyAlignment="1">
      <alignment horizontal="left"/>
    </xf>
    <xf numFmtId="164" fontId="12" fillId="4" borderId="0" xfId="1" applyFont="1" applyFill="1"/>
    <xf numFmtId="0" fontId="13" fillId="5" borderId="3" xfId="0" applyFont="1" applyFill="1" applyBorder="1" applyAlignment="1">
      <alignment vertical="center" wrapText="1" readingOrder="1"/>
    </xf>
    <xf numFmtId="164" fontId="13" fillId="5" borderId="3" xfId="1" applyFont="1" applyFill="1" applyBorder="1" applyAlignment="1">
      <alignment vertical="top" shrinkToFit="1" readingOrder="1"/>
    </xf>
    <xf numFmtId="164" fontId="14" fillId="6" borderId="0" xfId="1" applyFont="1" applyFill="1" applyBorder="1" applyAlignment="1">
      <alignment horizontal="left" vertical="top" wrapText="1" readingOrder="1"/>
    </xf>
    <xf numFmtId="164" fontId="13" fillId="6" borderId="0" xfId="1" applyFont="1" applyFill="1" applyBorder="1" applyAlignment="1">
      <alignment horizontal="left" vertical="top" wrapText="1" readingOrder="1"/>
    </xf>
    <xf numFmtId="0" fontId="3" fillId="0" borderId="0" xfId="0" applyFont="1" applyAlignment="1">
      <alignment horizontal="left" indent="2"/>
    </xf>
    <xf numFmtId="164" fontId="15" fillId="4" borderId="0" xfId="1" applyFont="1" applyFill="1" applyAlignment="1">
      <alignment horizontal="center" vertical="center" shrinkToFit="1"/>
    </xf>
    <xf numFmtId="49" fontId="16" fillId="4" borderId="0" xfId="1" applyNumberFormat="1" applyFont="1" applyFill="1" applyBorder="1" applyAlignment="1">
      <alignment shrinkToFit="1"/>
    </xf>
    <xf numFmtId="164" fontId="3" fillId="0" borderId="0" xfId="1" applyFont="1" applyAlignment="1">
      <alignment shrinkToFit="1"/>
    </xf>
    <xf numFmtId="164" fontId="12" fillId="6" borderId="3" xfId="1" applyFont="1" applyFill="1" applyBorder="1" applyAlignment="1">
      <alignment vertical="top" shrinkToFit="1" readingOrder="1"/>
    </xf>
    <xf numFmtId="0" fontId="3" fillId="4" borderId="0" xfId="0" applyFont="1" applyFill="1" applyAlignment="1">
      <alignment horizontal="left" indent="2"/>
    </xf>
    <xf numFmtId="49" fontId="16" fillId="4" borderId="0" xfId="1" applyNumberFormat="1" applyFont="1" applyFill="1" applyAlignment="1">
      <alignment shrinkToFit="1"/>
    </xf>
    <xf numFmtId="0" fontId="7" fillId="5" borderId="3" xfId="0" applyFont="1" applyFill="1" applyBorder="1" applyAlignment="1">
      <alignment vertical="center" wrapText="1" readingOrder="1"/>
    </xf>
    <xf numFmtId="164" fontId="7" fillId="5" borderId="3" xfId="1" applyFont="1" applyFill="1" applyBorder="1" applyAlignment="1">
      <alignment vertical="top" shrinkToFit="1" readingOrder="1"/>
    </xf>
    <xf numFmtId="164" fontId="7" fillId="7" borderId="0" xfId="1" applyFont="1" applyFill="1" applyAlignment="1">
      <alignment shrinkToFit="1"/>
    </xf>
    <xf numFmtId="4" fontId="2" fillId="4" borderId="0" xfId="0" applyNumberFormat="1" applyFont="1" applyFill="1" applyAlignment="1">
      <alignment horizontal="left"/>
    </xf>
    <xf numFmtId="4" fontId="17" fillId="4" borderId="0" xfId="0" applyNumberFormat="1" applyFont="1" applyFill="1" applyAlignment="1">
      <alignment horizontal="left"/>
    </xf>
    <xf numFmtId="0" fontId="18" fillId="0" borderId="0" xfId="0" applyFont="1" applyAlignment="1">
      <alignment shrinkToFit="1"/>
    </xf>
    <xf numFmtId="164" fontId="3" fillId="4" borderId="0" xfId="1" applyFont="1" applyFill="1" applyAlignment="1">
      <alignment shrinkToFit="1"/>
    </xf>
    <xf numFmtId="49" fontId="16" fillId="0" borderId="0" xfId="1" applyNumberFormat="1" applyFont="1" applyAlignment="1">
      <alignment shrinkToFit="1"/>
    </xf>
    <xf numFmtId="0" fontId="3" fillId="4" borderId="0" xfId="0" applyFont="1" applyFill="1"/>
    <xf numFmtId="0" fontId="3" fillId="0" borderId="0" xfId="0" applyFont="1" applyAlignment="1">
      <alignment horizontal="left" wrapText="1" indent="2"/>
    </xf>
    <xf numFmtId="49" fontId="10" fillId="0" borderId="2" xfId="1" applyNumberFormat="1" applyFont="1" applyBorder="1" applyAlignment="1">
      <alignment vertical="center" shrinkToFit="1"/>
    </xf>
    <xf numFmtId="164" fontId="12" fillId="6" borderId="3" xfId="1" applyFont="1" applyFill="1" applyBorder="1" applyAlignment="1">
      <alignment vertical="center" shrinkToFit="1" readingOrder="1"/>
    </xf>
    <xf numFmtId="164" fontId="4" fillId="6" borderId="3" xfId="1" applyFont="1" applyFill="1" applyBorder="1" applyAlignment="1">
      <alignment vertical="center" wrapText="1" readingOrder="1"/>
    </xf>
    <xf numFmtId="2" fontId="7" fillId="7" borderId="0" xfId="1" applyNumberFormat="1" applyFont="1" applyFill="1" applyAlignment="1">
      <alignment shrinkToFit="1"/>
    </xf>
    <xf numFmtId="164" fontId="7" fillId="7" borderId="0" xfId="1" applyFont="1" applyFill="1" applyAlignment="1">
      <alignment horizontal="center" shrinkToFit="1"/>
    </xf>
    <xf numFmtId="2" fontId="16" fillId="4" borderId="0" xfId="1" applyNumberFormat="1" applyFont="1" applyFill="1" applyAlignment="1">
      <alignment shrinkToFit="1"/>
    </xf>
    <xf numFmtId="164" fontId="7" fillId="4" borderId="0" xfId="1" applyFont="1" applyFill="1" applyAlignment="1">
      <alignment horizontal="center" shrinkToFit="1"/>
    </xf>
    <xf numFmtId="4" fontId="0" fillId="4" borderId="0" xfId="0" applyNumberFormat="1" applyFill="1" applyAlignment="1">
      <alignment horizontal="left"/>
    </xf>
    <xf numFmtId="164" fontId="8" fillId="4" borderId="0" xfId="1" applyFont="1" applyFill="1" applyAlignment="1">
      <alignment horizontal="center" shrinkToFit="1"/>
    </xf>
    <xf numFmtId="164" fontId="15" fillId="4" borderId="0" xfId="1" applyFont="1" applyFill="1" applyAlignment="1">
      <alignment horizontal="right" vertical="center" shrinkToFit="1"/>
    </xf>
    <xf numFmtId="2" fontId="7" fillId="4" borderId="0" xfId="4" applyNumberFormat="1" applyFont="1" applyFill="1" applyAlignment="1">
      <alignment vertical="center" shrinkToFit="1"/>
    </xf>
    <xf numFmtId="0" fontId="3" fillId="0" borderId="0" xfId="0" applyFont="1" applyAlignment="1">
      <alignment horizontal="left" vertical="center"/>
    </xf>
    <xf numFmtId="2" fontId="7" fillId="7" borderId="0" xfId="1" applyNumberFormat="1" applyFont="1" applyFill="1" applyAlignment="1">
      <alignment vertical="top" shrinkToFit="1"/>
    </xf>
    <xf numFmtId="164" fontId="7" fillId="7" borderId="0" xfId="1" applyFont="1" applyFill="1" applyAlignment="1">
      <alignment vertical="top" shrinkToFit="1"/>
    </xf>
    <xf numFmtId="164" fontId="12" fillId="7" borderId="0" xfId="1" applyFont="1" applyFill="1" applyAlignment="1">
      <alignment vertical="top" shrinkToFit="1"/>
    </xf>
    <xf numFmtId="164" fontId="13" fillId="7" borderId="0" xfId="1" applyFont="1" applyFill="1" applyAlignment="1">
      <alignment vertical="top" shrinkToFit="1"/>
    </xf>
    <xf numFmtId="164" fontId="4" fillId="4" borderId="0" xfId="1" applyFont="1" applyFill="1" applyAlignment="1">
      <alignment horizontal="left" vertical="top"/>
    </xf>
    <xf numFmtId="164" fontId="12" fillId="4" borderId="0" xfId="1" applyFont="1" applyFill="1" applyAlignment="1">
      <alignment horizontal="left" vertical="top"/>
    </xf>
    <xf numFmtId="164" fontId="12" fillId="4" borderId="0" xfId="1" applyFont="1" applyFill="1" applyAlignment="1">
      <alignment vertical="top"/>
    </xf>
    <xf numFmtId="0" fontId="12" fillId="4" borderId="0" xfId="0" applyFont="1" applyFill="1" applyAlignment="1">
      <alignment vertical="top"/>
    </xf>
    <xf numFmtId="2" fontId="16" fillId="0" borderId="0" xfId="1" applyNumberFormat="1" applyFont="1" applyAlignment="1">
      <alignment shrinkToFit="1"/>
    </xf>
    <xf numFmtId="164" fontId="7" fillId="4" borderId="0" xfId="1" applyFont="1" applyFill="1" applyAlignment="1">
      <alignment vertical="top" shrinkToFit="1"/>
    </xf>
    <xf numFmtId="164" fontId="12" fillId="7" borderId="0" xfId="1" applyFont="1" applyFill="1" applyAlignment="1">
      <alignment shrinkToFit="1"/>
    </xf>
    <xf numFmtId="164" fontId="3" fillId="0" borderId="0" xfId="1" applyFont="1" applyAlignment="1">
      <alignment horizontal="center" vertical="center" shrinkToFit="1"/>
    </xf>
    <xf numFmtId="2" fontId="8" fillId="7" borderId="0" xfId="1" applyNumberFormat="1" applyFont="1" applyFill="1" applyAlignment="1">
      <alignment shrinkToFit="1"/>
    </xf>
    <xf numFmtId="164" fontId="13" fillId="7" borderId="0" xfId="1" applyFont="1" applyFill="1" applyAlignment="1">
      <alignment shrinkToFit="1"/>
    </xf>
    <xf numFmtId="164" fontId="4" fillId="4" borderId="0" xfId="1" applyFont="1" applyFill="1" applyAlignment="1">
      <alignment horizontal="left" vertical="center"/>
    </xf>
    <xf numFmtId="164" fontId="15" fillId="0" borderId="0" xfId="1" applyFont="1" applyAlignment="1">
      <alignment shrinkToFit="1"/>
    </xf>
    <xf numFmtId="164" fontId="8" fillId="4" borderId="0" xfId="1" applyFont="1" applyFill="1" applyAlignment="1">
      <alignment vertical="center" shrinkToFit="1"/>
    </xf>
    <xf numFmtId="164" fontId="15" fillId="4" borderId="0" xfId="1" applyFont="1" applyFill="1" applyAlignment="1">
      <alignment horizontal="center" vertical="top" shrinkToFit="1"/>
    </xf>
    <xf numFmtId="164" fontId="8" fillId="4" borderId="0" xfId="1" applyFont="1" applyFill="1" applyAlignment="1">
      <alignment horizontal="left" vertical="center" shrinkToFit="1"/>
    </xf>
    <xf numFmtId="164" fontId="15" fillId="0" borderId="0" xfId="1" applyFont="1" applyBorder="1" applyAlignment="1">
      <alignment shrinkToFit="1"/>
    </xf>
    <xf numFmtId="0" fontId="0" fillId="4" borderId="0" xfId="0" applyFill="1"/>
    <xf numFmtId="164" fontId="15" fillId="0" borderId="0" xfId="1" applyFont="1" applyAlignment="1">
      <alignment horizontal="center" vertical="center" shrinkToFit="1"/>
    </xf>
    <xf numFmtId="164" fontId="7" fillId="4" borderId="0" xfId="1" applyFont="1" applyFill="1" applyAlignment="1">
      <alignment vertical="center" shrinkToFit="1"/>
    </xf>
    <xf numFmtId="0" fontId="13" fillId="5" borderId="0" xfId="0" applyFont="1" applyFill="1" applyAlignment="1">
      <alignment vertical="center" wrapText="1" readingOrder="1"/>
    </xf>
    <xf numFmtId="164" fontId="7" fillId="5" borderId="0" xfId="1" applyFont="1" applyFill="1" applyBorder="1" applyAlignment="1">
      <alignment vertical="top" shrinkToFit="1" readingOrder="1"/>
    </xf>
    <xf numFmtId="164" fontId="13" fillId="5" borderId="0" xfId="1" applyFont="1" applyFill="1" applyBorder="1" applyAlignment="1">
      <alignment vertical="top" shrinkToFit="1" readingOrder="1"/>
    </xf>
    <xf numFmtId="164" fontId="13" fillId="4" borderId="0" xfId="1" applyFont="1" applyFill="1"/>
    <xf numFmtId="0" fontId="13" fillId="4" borderId="0" xfId="0" applyFont="1" applyFill="1"/>
    <xf numFmtId="164" fontId="3" fillId="0" borderId="0" xfId="1" applyFont="1" applyBorder="1" applyAlignment="1">
      <alignment horizontal="center" vertical="center" shrinkToFit="1"/>
    </xf>
    <xf numFmtId="164" fontId="15" fillId="4" borderId="0" xfId="1" applyFont="1" applyFill="1" applyBorder="1" applyAlignment="1">
      <alignment horizontal="center" vertical="center" shrinkToFit="1"/>
    </xf>
    <xf numFmtId="0" fontId="12" fillId="4" borderId="0" xfId="0" applyFont="1" applyFill="1" applyAlignment="1">
      <alignment horizontal="left" indent="2"/>
    </xf>
    <xf numFmtId="164" fontId="12" fillId="4" borderId="0" xfId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left" indent="1"/>
    </xf>
    <xf numFmtId="164" fontId="3" fillId="4" borderId="0" xfId="1" applyFont="1" applyFill="1" applyBorder="1" applyAlignment="1">
      <alignment horizontal="center" vertical="center" shrinkToFit="1"/>
    </xf>
    <xf numFmtId="4" fontId="21" fillId="4" borderId="0" xfId="0" applyNumberFormat="1" applyFont="1" applyFill="1" applyAlignment="1">
      <alignment horizontal="left"/>
    </xf>
    <xf numFmtId="4" fontId="18" fillId="4" borderId="0" xfId="0" applyNumberFormat="1" applyFont="1" applyFill="1" applyAlignment="1">
      <alignment horizontal="left"/>
    </xf>
    <xf numFmtId="49" fontId="16" fillId="4" borderId="0" xfId="1" applyNumberFormat="1" applyFont="1" applyFill="1" applyAlignment="1">
      <alignment horizontal="center" vertical="center" shrinkToFit="1"/>
    </xf>
    <xf numFmtId="0" fontId="13" fillId="5" borderId="0" xfId="0" applyFont="1" applyFill="1" applyAlignment="1">
      <alignment vertical="center" shrinkToFit="1" readingOrder="1"/>
    </xf>
    <xf numFmtId="0" fontId="14" fillId="6" borderId="0" xfId="0" applyFont="1" applyFill="1" applyAlignment="1">
      <alignment horizontal="left" vertical="center" wrapText="1" readingOrder="1"/>
    </xf>
    <xf numFmtId="0" fontId="13" fillId="6" borderId="0" xfId="0" applyFont="1" applyFill="1" applyAlignment="1">
      <alignment horizontal="left" vertical="center" wrapText="1" readingOrder="1"/>
    </xf>
    <xf numFmtId="0" fontId="13" fillId="6" borderId="0" xfId="0" applyFont="1" applyFill="1" applyAlignment="1">
      <alignment vertical="center" wrapText="1" readingOrder="1"/>
    </xf>
    <xf numFmtId="0" fontId="13" fillId="6" borderId="0" xfId="0" applyFont="1" applyFill="1" applyAlignment="1">
      <alignment vertical="center" shrinkToFit="1" readingOrder="1"/>
    </xf>
    <xf numFmtId="164" fontId="13" fillId="7" borderId="0" xfId="3" applyNumberFormat="1" applyFont="1" applyFill="1" applyBorder="1" applyAlignment="1">
      <alignment horizontal="left" vertical="center"/>
    </xf>
    <xf numFmtId="164" fontId="13" fillId="7" borderId="0" xfId="3" applyNumberFormat="1" applyFont="1" applyFill="1" applyBorder="1" applyAlignment="1">
      <alignment horizontal="center" vertical="center" shrinkToFit="1"/>
    </xf>
    <xf numFmtId="164" fontId="3" fillId="7" borderId="0" xfId="1" applyFont="1" applyFill="1" applyAlignment="1">
      <alignment shrinkToFit="1"/>
    </xf>
    <xf numFmtId="49" fontId="16" fillId="0" borderId="0" xfId="1" applyNumberFormat="1" applyFont="1" applyAlignment="1">
      <alignment vertical="center" shrinkToFit="1"/>
    </xf>
    <xf numFmtId="164" fontId="3" fillId="0" borderId="0" xfId="1" applyFont="1" applyAlignment="1">
      <alignment vertical="center" shrinkToFit="1"/>
    </xf>
    <xf numFmtId="164" fontId="3" fillId="4" borderId="0" xfId="1" applyFont="1" applyFill="1" applyAlignment="1">
      <alignment horizontal="left" vertical="center"/>
    </xf>
    <xf numFmtId="164" fontId="3" fillId="4" borderId="0" xfId="1" applyFont="1" applyFill="1" applyAlignment="1">
      <alignment vertical="center"/>
    </xf>
    <xf numFmtId="0" fontId="3" fillId="0" borderId="0" xfId="0" applyFont="1" applyAlignment="1">
      <alignment vertical="center"/>
    </xf>
    <xf numFmtId="164" fontId="13" fillId="7" borderId="0" xfId="2" applyNumberFormat="1" applyFont="1" applyFill="1" applyBorder="1" applyAlignment="1">
      <alignment horizontal="right" vertical="center"/>
    </xf>
    <xf numFmtId="164" fontId="22" fillId="7" borderId="0" xfId="2" applyNumberFormat="1" applyFont="1" applyFill="1" applyBorder="1" applyAlignment="1">
      <alignment horizontal="right" vertical="center" shrinkToFit="1"/>
    </xf>
    <xf numFmtId="49" fontId="16" fillId="7" borderId="0" xfId="1" applyNumberFormat="1" applyFont="1" applyFill="1" applyBorder="1" applyAlignment="1">
      <alignment vertical="center" shrinkToFit="1"/>
    </xf>
    <xf numFmtId="164" fontId="23" fillId="4" borderId="0" xfId="2" applyNumberFormat="1" applyFont="1" applyFill="1" applyBorder="1" applyAlignment="1">
      <alignment horizontal="left" vertical="center"/>
    </xf>
    <xf numFmtId="164" fontId="22" fillId="4" borderId="0" xfId="2" applyNumberFormat="1" applyFont="1" applyFill="1" applyBorder="1" applyAlignment="1">
      <alignment horizontal="left" vertical="center"/>
    </xf>
    <xf numFmtId="0" fontId="3" fillId="4" borderId="0" xfId="2" applyFont="1" applyFill="1" applyAlignment="1">
      <alignment vertical="center"/>
    </xf>
    <xf numFmtId="49" fontId="26" fillId="4" borderId="0" xfId="1" applyNumberFormat="1" applyFont="1" applyFill="1" applyAlignment="1">
      <alignment shrinkToFit="1"/>
    </xf>
    <xf numFmtId="164" fontId="27" fillId="4" borderId="0" xfId="1" applyFont="1" applyFill="1" applyAlignment="1">
      <alignment shrinkToFit="1"/>
    </xf>
    <xf numFmtId="164" fontId="28" fillId="4" borderId="0" xfId="1" applyFont="1" applyFill="1" applyAlignment="1">
      <alignment horizontal="left"/>
    </xf>
    <xf numFmtId="164" fontId="27" fillId="4" borderId="0" xfId="1" applyFont="1" applyFill="1" applyAlignment="1">
      <alignment horizontal="left"/>
    </xf>
    <xf numFmtId="164" fontId="27" fillId="4" borderId="0" xfId="1" applyFont="1" applyFill="1"/>
    <xf numFmtId="0" fontId="27" fillId="4" borderId="0" xfId="0" applyFont="1" applyFill="1"/>
    <xf numFmtId="164" fontId="29" fillId="0" borderId="4" xfId="1" applyFont="1" applyBorder="1" applyAlignment="1">
      <alignment horizontal="left"/>
    </xf>
    <xf numFmtId="164" fontId="20" fillId="4" borderId="0" xfId="1" applyFont="1" applyFill="1" applyBorder="1" applyAlignment="1">
      <alignment horizontal="center" vertical="center" shrinkToFit="1"/>
    </xf>
    <xf numFmtId="164" fontId="29" fillId="0" borderId="5" xfId="1" applyFont="1" applyBorder="1" applyAlignment="1">
      <alignment horizontal="left"/>
    </xf>
    <xf numFmtId="43" fontId="0" fillId="4" borderId="0" xfId="0" applyNumberFormat="1" applyFill="1" applyAlignment="1">
      <alignment shrinkToFit="1"/>
    </xf>
    <xf numFmtId="49" fontId="30" fillId="0" borderId="6" xfId="1" applyNumberFormat="1" applyFont="1" applyBorder="1" applyAlignment="1">
      <alignment horizontal="left" wrapText="1"/>
    </xf>
    <xf numFmtId="4" fontId="0" fillId="4" borderId="0" xfId="0" applyNumberFormat="1" applyFill="1" applyAlignment="1">
      <alignment shrinkToFit="1"/>
    </xf>
    <xf numFmtId="0" fontId="13" fillId="8" borderId="0" xfId="0" applyFont="1" applyFill="1" applyAlignment="1">
      <alignment vertical="center"/>
    </xf>
    <xf numFmtId="164" fontId="20" fillId="4" borderId="0" xfId="1" applyFont="1" applyFill="1" applyBorder="1" applyAlignment="1">
      <alignment vertical="center" shrinkToFit="1"/>
    </xf>
    <xf numFmtId="164" fontId="20" fillId="4" borderId="0" xfId="1" applyFont="1" applyFill="1" applyBorder="1" applyAlignment="1">
      <alignment vertical="center"/>
    </xf>
    <xf numFmtId="164" fontId="15" fillId="4" borderId="0" xfId="1" applyFont="1" applyFill="1" applyBorder="1" applyAlignment="1">
      <alignment vertical="center"/>
    </xf>
    <xf numFmtId="164" fontId="31" fillId="4" borderId="0" xfId="1" applyFont="1" applyFill="1" applyAlignment="1">
      <alignment horizontal="left"/>
    </xf>
    <xf numFmtId="164" fontId="15" fillId="4" borderId="0" xfId="1" applyFont="1" applyFill="1" applyAlignment="1">
      <alignment horizontal="left"/>
    </xf>
    <xf numFmtId="164" fontId="15" fillId="4" borderId="0" xfId="1" applyFont="1" applyFill="1"/>
    <xf numFmtId="0" fontId="15" fillId="4" borderId="0" xfId="0" applyFont="1" applyFill="1"/>
    <xf numFmtId="0" fontId="20" fillId="4" borderId="0" xfId="0" applyFont="1" applyFill="1"/>
    <xf numFmtId="164" fontId="20" fillId="4" borderId="0" xfId="1" applyFont="1" applyFill="1" applyBorder="1" applyAlignment="1">
      <alignment horizontal="left" vertical="center"/>
    </xf>
    <xf numFmtId="164" fontId="14" fillId="4" borderId="0" xfId="1" applyFont="1" applyFill="1" applyBorder="1" applyAlignment="1">
      <alignment horizontal="left" vertical="center"/>
    </xf>
    <xf numFmtId="164" fontId="20" fillId="4" borderId="0" xfId="1" applyFont="1" applyFill="1"/>
    <xf numFmtId="164" fontId="14" fillId="4" borderId="0" xfId="1" applyFont="1" applyFill="1" applyAlignment="1">
      <alignment horizontal="left"/>
    </xf>
    <xf numFmtId="164" fontId="20" fillId="4" borderId="0" xfId="1" applyFont="1" applyFill="1" applyAlignment="1">
      <alignment horizontal="left"/>
    </xf>
    <xf numFmtId="164" fontId="20" fillId="4" borderId="0" xfId="1" applyFont="1" applyFill="1" applyAlignment="1">
      <alignment horizontal="center" vertical="center" shrinkToFit="1"/>
    </xf>
    <xf numFmtId="0" fontId="32" fillId="9" borderId="3" xfId="0" applyFont="1" applyFill="1" applyBorder="1" applyAlignment="1">
      <alignment vertical="top" wrapText="1" readingOrder="1"/>
    </xf>
    <xf numFmtId="0" fontId="12" fillId="0" borderId="3" xfId="0" applyFont="1" applyBorder="1" applyAlignment="1">
      <alignment vertical="top" shrinkToFit="1"/>
    </xf>
    <xf numFmtId="164" fontId="16" fillId="0" borderId="0" xfId="1" applyFont="1" applyAlignment="1">
      <alignment shrinkToFit="1"/>
    </xf>
    <xf numFmtId="164" fontId="33" fillId="4" borderId="0" xfId="1" applyFont="1" applyFill="1" applyAlignment="1">
      <alignment horizontal="left"/>
    </xf>
    <xf numFmtId="164" fontId="16" fillId="4" borderId="0" xfId="1" applyFont="1" applyFill="1" applyAlignment="1">
      <alignment horizontal="left"/>
    </xf>
    <xf numFmtId="164" fontId="16" fillId="4" borderId="0" xfId="1" applyFont="1" applyFill="1"/>
    <xf numFmtId="49" fontId="16" fillId="0" borderId="0" xfId="1" applyNumberFormat="1" applyFont="1"/>
    <xf numFmtId="0" fontId="7" fillId="0" borderId="0" xfId="0" applyFont="1" applyAlignment="1">
      <alignment horizontal="center" vertical="center"/>
    </xf>
    <xf numFmtId="0" fontId="24" fillId="8" borderId="0" xfId="0" applyFont="1" applyFill="1" applyAlignment="1">
      <alignment horizontal="left" vertical="top"/>
    </xf>
    <xf numFmtId="164" fontId="16" fillId="4" borderId="0" xfId="1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/>
    </xf>
    <xf numFmtId="164" fontId="15" fillId="4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925D71B0-F077-46C2-977D-DD5F19391E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3177241</xdr:colOff>
      <xdr:row>0</xdr:row>
      <xdr:rowOff>278652</xdr:rowOff>
    </xdr:from>
    <xdr:to>
      <xdr:col>2</xdr:col>
      <xdr:colOff>4304687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2C0898-51ED-42AE-B8CD-C56FF3598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8241" y="278652"/>
          <a:ext cx="1127446" cy="1270748"/>
        </a:xfrm>
        <a:prstGeom prst="roundRect">
          <a:avLst>
            <a:gd name="adj" fmla="val 8594"/>
          </a:avLst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6</xdr:col>
      <xdr:colOff>561044</xdr:colOff>
      <xdr:row>0</xdr:row>
      <xdr:rowOff>232334</xdr:rowOff>
    </xdr:from>
    <xdr:to>
      <xdr:col>7</xdr:col>
      <xdr:colOff>38818</xdr:colOff>
      <xdr:row>4</xdr:row>
      <xdr:rowOff>63500</xdr:rowOff>
    </xdr:to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A16DAE9E-6263-402B-8346-23B8B7E4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6904" y="232334"/>
          <a:ext cx="917954" cy="120276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delkaalmonte\AppData\Local\Microsoft\Windows\INetCache\Content.Outlook\KM97TREM\PRESUPUESTO%20A&#209;O%20FISCAL%202025.xlsx" TargetMode="External"/><Relationship Id="rId1" Type="http://schemas.openxmlformats.org/officeDocument/2006/relationships/externalLinkPath" Target="/Users/yudelkaalmonte/AppData/Local/Microsoft/Windows/INetCache/Content.Outlook/KM97TREM/PRESUPUESTO%20A&#209;O%20FISC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  <sheetName val="Hoja1"/>
    </sheetNames>
    <sheetDataSet>
      <sheetData sheetId="0" refreshError="1"/>
      <sheetData sheetId="1" refreshError="1"/>
      <sheetData sheetId="2" refreshError="1"/>
      <sheetData sheetId="3"/>
      <sheetData sheetId="4">
        <row r="21">
          <cell r="I21">
            <v>198006152</v>
          </cell>
        </row>
        <row r="25">
          <cell r="I25">
            <v>2340000</v>
          </cell>
        </row>
        <row r="26">
          <cell r="I26">
            <v>17045241</v>
          </cell>
        </row>
        <row r="30">
          <cell r="I30">
            <v>4200000</v>
          </cell>
        </row>
        <row r="31">
          <cell r="I31">
            <v>19711504</v>
          </cell>
        </row>
        <row r="36">
          <cell r="I36">
            <v>348000</v>
          </cell>
        </row>
        <row r="38">
          <cell r="I38">
            <v>30979463</v>
          </cell>
        </row>
        <row r="48">
          <cell r="I48">
            <v>307350450</v>
          </cell>
        </row>
        <row r="56">
          <cell r="I56">
            <v>10310000</v>
          </cell>
        </row>
        <row r="59">
          <cell r="I59">
            <v>300000</v>
          </cell>
        </row>
        <row r="61">
          <cell r="I61">
            <v>570000</v>
          </cell>
        </row>
        <row r="65">
          <cell r="I65">
            <v>4150000</v>
          </cell>
        </row>
        <row r="70">
          <cell r="I70">
            <v>2000000</v>
          </cell>
        </row>
        <row r="72">
          <cell r="I72">
            <v>11900000</v>
          </cell>
        </row>
        <row r="78">
          <cell r="I78">
            <v>92066317</v>
          </cell>
        </row>
        <row r="87">
          <cell r="I87">
            <v>3450000</v>
          </cell>
        </row>
        <row r="90">
          <cell r="I90">
            <v>208500</v>
          </cell>
        </row>
        <row r="93">
          <cell r="I93">
            <v>502000</v>
          </cell>
        </row>
        <row r="97">
          <cell r="I97">
            <v>656000</v>
          </cell>
        </row>
        <row r="101">
          <cell r="I101">
            <v>3000</v>
          </cell>
        </row>
        <row r="103">
          <cell r="I103">
            <v>10700000</v>
          </cell>
        </row>
        <row r="107">
          <cell r="I107">
            <v>9255000</v>
          </cell>
        </row>
        <row r="114">
          <cell r="I114">
            <v>18198000</v>
          </cell>
        </row>
        <row r="119">
          <cell r="I119">
            <v>7398000</v>
          </cell>
        </row>
        <row r="126">
          <cell r="I126">
            <v>18986400</v>
          </cell>
        </row>
        <row r="136">
          <cell r="I136">
            <v>600000</v>
          </cell>
        </row>
        <row r="143">
          <cell r="I143">
            <v>2944000</v>
          </cell>
        </row>
        <row r="148">
          <cell r="I148">
            <v>150000</v>
          </cell>
        </row>
        <row r="150">
          <cell r="I150">
            <v>367000</v>
          </cell>
        </row>
        <row r="154">
          <cell r="I154">
            <v>5780000</v>
          </cell>
        </row>
        <row r="159">
          <cell r="I159">
            <v>600000</v>
          </cell>
        </row>
        <row r="161">
          <cell r="I161">
            <v>1400000</v>
          </cell>
        </row>
        <row r="163">
          <cell r="I163">
            <v>127755000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72ECE-55C2-4CB9-A17E-3A9654E09FB7}">
  <dimension ref="A1:N146"/>
  <sheetViews>
    <sheetView showGridLines="0" tabSelected="1" view="pageBreakPreview" topLeftCell="C6" zoomScale="85" zoomScaleNormal="85" zoomScaleSheetLayoutView="85" workbookViewId="0">
      <selection activeCell="C25" sqref="C25"/>
    </sheetView>
  </sheetViews>
  <sheetFormatPr baseColWidth="10" defaultColWidth="11.42578125" defaultRowHeight="23.25" x14ac:dyDescent="0.35"/>
  <cols>
    <col min="1" max="1" width="3.7109375" style="4" customWidth="1"/>
    <col min="2" max="2" width="1.85546875" style="4" customWidth="1"/>
    <col min="3" max="3" width="156.42578125" style="4" bestFit="1" customWidth="1"/>
    <col min="4" max="4" width="30" style="26" customWidth="1"/>
    <col min="5" max="5" width="22.28515625" style="37" customWidth="1"/>
    <col min="6" max="6" width="25" style="26" customWidth="1"/>
    <col min="7" max="7" width="21" style="26" customWidth="1"/>
    <col min="8" max="8" width="19.7109375" style="26" customWidth="1"/>
    <col min="9" max="9" width="20.140625" style="26" customWidth="1"/>
    <col min="10" max="10" width="20.28515625" style="26" customWidth="1"/>
    <col min="11" max="11" width="33.7109375" style="1" customWidth="1"/>
    <col min="12" max="12" width="33.85546875" style="2" customWidth="1"/>
    <col min="13" max="13" width="25.140625" style="3" bestFit="1" customWidth="1"/>
    <col min="14" max="14" width="22.85546875" style="3" bestFit="1" customWidth="1"/>
    <col min="15" max="16384" width="11.42578125" style="4"/>
  </cols>
  <sheetData>
    <row r="1" spans="1:14" ht="23.45" customHeight="1" x14ac:dyDescent="0.3">
      <c r="A1" s="147"/>
      <c r="B1" s="147"/>
      <c r="C1" s="147"/>
      <c r="D1" s="147"/>
      <c r="E1" s="147"/>
      <c r="F1" s="147"/>
      <c r="G1" s="147"/>
      <c r="H1" s="147"/>
      <c r="I1" s="147"/>
      <c r="J1" s="147"/>
    </row>
    <row r="2" spans="1:14" ht="30.75" x14ac:dyDescent="0.3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4" ht="30.75" x14ac:dyDescent="0.3">
      <c r="A3" s="149" t="s">
        <v>1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4" x14ac:dyDescent="0.3">
      <c r="A4" s="142" t="s">
        <v>2</v>
      </c>
      <c r="B4" s="142"/>
      <c r="C4" s="142"/>
      <c r="D4" s="142"/>
      <c r="E4" s="142"/>
      <c r="F4" s="142"/>
      <c r="G4" s="142"/>
      <c r="H4" s="142"/>
      <c r="I4" s="142"/>
      <c r="J4" s="142"/>
      <c r="K4" s="5"/>
    </row>
    <row r="5" spans="1:14" ht="26.25" x14ac:dyDescent="0.3">
      <c r="A5" s="150" t="s">
        <v>3</v>
      </c>
      <c r="B5" s="150"/>
      <c r="C5" s="150"/>
      <c r="D5" s="150"/>
      <c r="E5" s="150"/>
      <c r="F5" s="150"/>
      <c r="G5" s="150"/>
      <c r="H5" s="150"/>
      <c r="I5" s="150"/>
      <c r="J5" s="150"/>
    </row>
    <row r="6" spans="1:14" ht="21" customHeight="1" x14ac:dyDescent="0.3">
      <c r="A6" s="150" t="s">
        <v>4</v>
      </c>
      <c r="B6" s="150"/>
      <c r="C6" s="150"/>
      <c r="D6" s="150"/>
      <c r="E6" s="150"/>
      <c r="F6" s="150"/>
      <c r="G6" s="150"/>
      <c r="H6" s="150"/>
      <c r="I6" s="150"/>
      <c r="J6" s="150"/>
      <c r="L6" s="6"/>
    </row>
    <row r="7" spans="1:14" ht="21.75" customHeight="1" thickBot="1" x14ac:dyDescent="0.35">
      <c r="A7" s="142" t="s">
        <v>5</v>
      </c>
      <c r="B7" s="142"/>
      <c r="C7" s="142"/>
      <c r="D7" s="142"/>
      <c r="E7" s="142"/>
      <c r="F7" s="142"/>
      <c r="G7" s="142"/>
      <c r="H7" s="142"/>
      <c r="I7" s="142"/>
      <c r="J7" s="142"/>
      <c r="M7" s="6"/>
    </row>
    <row r="8" spans="1:14" s="7" customFormat="1" ht="19.5" thickBot="1" x14ac:dyDescent="0.3">
      <c r="C8" s="8" t="s">
        <v>6</v>
      </c>
      <c r="D8" s="9" t="s">
        <v>7</v>
      </c>
      <c r="E8" s="10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5"/>
      <c r="L8" s="6"/>
      <c r="M8" s="11"/>
      <c r="N8" s="11"/>
    </row>
    <row r="9" spans="1:14" s="12" customFormat="1" ht="27.95" customHeight="1" x14ac:dyDescent="0.35">
      <c r="C9" s="13" t="s">
        <v>14</v>
      </c>
      <c r="D9" s="14" t="s">
        <v>15</v>
      </c>
      <c r="E9" s="15"/>
      <c r="F9" s="16"/>
      <c r="G9" s="16"/>
      <c r="H9" s="16"/>
      <c r="I9" s="16"/>
      <c r="J9" s="16"/>
      <c r="K9" s="1"/>
      <c r="L9" s="17"/>
      <c r="M9" s="18"/>
      <c r="N9" s="18"/>
    </row>
    <row r="10" spans="1:14" s="12" customFormat="1" ht="29.1" customHeight="1" x14ac:dyDescent="0.3">
      <c r="C10" s="19" t="s">
        <v>16</v>
      </c>
      <c r="D10" s="20">
        <f>+D11+D12+D13+D14+D16+D17+D18+D15</f>
        <v>272630360</v>
      </c>
      <c r="E10" s="20"/>
      <c r="F10" s="20">
        <f>+F11+F13+F14+F15+F16+F17+F18</f>
        <v>16944084.039999999</v>
      </c>
      <c r="G10" s="20">
        <f>+G11</f>
        <v>16366484.189999999</v>
      </c>
      <c r="H10" s="20">
        <f>+H11</f>
        <v>16178489.619999999</v>
      </c>
      <c r="I10" s="20">
        <f>+I11</f>
        <v>16308063.950000001</v>
      </c>
      <c r="J10" s="20">
        <f>+J11</f>
        <v>16610403.810000001</v>
      </c>
      <c r="K10" s="21"/>
      <c r="L10" s="22"/>
      <c r="M10" s="18"/>
      <c r="N10" s="18"/>
    </row>
    <row r="11" spans="1:14" x14ac:dyDescent="0.35">
      <c r="C11" s="23" t="s">
        <v>17</v>
      </c>
      <c r="D11" s="24">
        <f>+'[1]Resumen '!I21</f>
        <v>198006152</v>
      </c>
      <c r="E11" s="25"/>
      <c r="F11" s="26">
        <v>16808686.91</v>
      </c>
      <c r="G11" s="26">
        <v>16366484.189999999</v>
      </c>
      <c r="H11" s="26">
        <v>16178489.619999999</v>
      </c>
      <c r="I11" s="26">
        <v>16308063.950000001</v>
      </c>
      <c r="J11" s="26">
        <v>16610403.810000001</v>
      </c>
      <c r="K11" s="6"/>
      <c r="L11" s="6"/>
    </row>
    <row r="12" spans="1:14" ht="23.45" hidden="1" customHeight="1" x14ac:dyDescent="0.35">
      <c r="C12" s="23" t="s">
        <v>18</v>
      </c>
      <c r="D12" s="24">
        <v>0</v>
      </c>
      <c r="E12" s="25"/>
      <c r="F12" s="27"/>
      <c r="G12" s="27"/>
      <c r="H12" s="27"/>
    </row>
    <row r="13" spans="1:14" x14ac:dyDescent="0.35">
      <c r="C13" s="23" t="s">
        <v>19</v>
      </c>
      <c r="D13" s="24">
        <f>+'[1]Resumen '!I25</f>
        <v>2340000</v>
      </c>
      <c r="E13" s="25"/>
      <c r="F13" s="27">
        <v>0</v>
      </c>
      <c r="M13" s="6"/>
    </row>
    <row r="14" spans="1:14" x14ac:dyDescent="0.35">
      <c r="C14" s="28" t="s">
        <v>20</v>
      </c>
      <c r="D14" s="24">
        <f>+'[1]Resumen '!I26</f>
        <v>17045241</v>
      </c>
      <c r="E14" s="25"/>
      <c r="F14" s="27">
        <v>0</v>
      </c>
      <c r="G14" s="27">
        <v>0</v>
      </c>
      <c r="H14" s="27">
        <v>0</v>
      </c>
    </row>
    <row r="15" spans="1:14" x14ac:dyDescent="0.35">
      <c r="C15" s="23" t="s">
        <v>21</v>
      </c>
      <c r="D15" s="24">
        <f>+'[1]Resumen '!I30</f>
        <v>4200000</v>
      </c>
      <c r="E15" s="25"/>
      <c r="F15" s="27">
        <v>0</v>
      </c>
      <c r="G15" s="27">
        <v>0</v>
      </c>
      <c r="H15" s="27">
        <v>0</v>
      </c>
    </row>
    <row r="16" spans="1:14" x14ac:dyDescent="0.35">
      <c r="C16" s="23" t="s">
        <v>22</v>
      </c>
      <c r="D16" s="24">
        <f>+'[1]Resumen '!I31</f>
        <v>19711504</v>
      </c>
      <c r="E16" s="29"/>
      <c r="F16" s="27">
        <v>121897.13</v>
      </c>
      <c r="G16" s="27"/>
      <c r="H16" s="27"/>
    </row>
    <row r="17" spans="3:14" x14ac:dyDescent="0.35">
      <c r="C17" s="23" t="s">
        <v>23</v>
      </c>
      <c r="D17" s="24">
        <f>+'[1]Resumen '!I36</f>
        <v>348000</v>
      </c>
      <c r="E17" s="29"/>
      <c r="F17" s="27">
        <v>13500</v>
      </c>
      <c r="G17" s="27"/>
      <c r="H17" s="27"/>
    </row>
    <row r="18" spans="3:14" x14ac:dyDescent="0.35">
      <c r="C18" s="23" t="s">
        <v>24</v>
      </c>
      <c r="D18" s="24">
        <f>+'[1]Resumen '!I38</f>
        <v>30979463</v>
      </c>
      <c r="E18" s="29"/>
      <c r="F18" s="27">
        <v>0</v>
      </c>
      <c r="G18" s="27">
        <v>0</v>
      </c>
      <c r="H18" s="27">
        <v>0</v>
      </c>
    </row>
    <row r="19" spans="3:14" s="12" customFormat="1" x14ac:dyDescent="0.35">
      <c r="C19" s="30" t="s">
        <v>25</v>
      </c>
      <c r="D19" s="31">
        <f>+D20+D21+D22+D23+D24+D25+D26+D27+D28</f>
        <v>432096767</v>
      </c>
      <c r="E19" s="32"/>
      <c r="F19" s="20">
        <f>+F20+F21++F22+F23+F24+F25+F26+F27+F28</f>
        <v>31961708.550000001</v>
      </c>
      <c r="G19" s="20">
        <f>+G20+G21++G22+G23+G24+G25+G26+G27+G28</f>
        <v>31733559.419999998</v>
      </c>
      <c r="H19" s="20">
        <f>+H20+H21++H22+H23+H24+H25+H26+H27+H28</f>
        <v>32745128.880000003</v>
      </c>
      <c r="I19" s="20">
        <f>+I20+I23+I24+I26+I27+I28</f>
        <v>30015913.220000003</v>
      </c>
      <c r="J19" s="20">
        <f>+J20+J22+J23+J24+J25+J26+J27+J28</f>
        <v>35651254.869999997</v>
      </c>
      <c r="K19" s="33"/>
      <c r="L19" s="34"/>
      <c r="M19" s="18"/>
      <c r="N19" s="18"/>
    </row>
    <row r="20" spans="3:14" x14ac:dyDescent="0.3">
      <c r="C20" s="23" t="s">
        <v>26</v>
      </c>
      <c r="D20" s="24">
        <f>+'[1]Resumen '!I48</f>
        <v>307350450</v>
      </c>
      <c r="E20" s="35"/>
      <c r="F20" s="26">
        <v>21360519.289999999</v>
      </c>
      <c r="G20" s="26">
        <v>23487049.100000001</v>
      </c>
      <c r="H20" s="26">
        <v>20738540.690000001</v>
      </c>
      <c r="I20" s="36">
        <v>20809667.870000001</v>
      </c>
      <c r="J20" s="36">
        <v>21750973.16</v>
      </c>
      <c r="K20" s="6"/>
      <c r="L20" s="34"/>
    </row>
    <row r="21" spans="3:14" x14ac:dyDescent="0.35">
      <c r="C21" s="23" t="s">
        <v>27</v>
      </c>
      <c r="D21" s="24">
        <f>+'[1]Resumen '!I56</f>
        <v>10310000</v>
      </c>
      <c r="F21" s="27">
        <v>20414</v>
      </c>
      <c r="G21" s="27"/>
      <c r="H21" s="27"/>
      <c r="I21" s="36"/>
      <c r="J21" s="36">
        <v>0</v>
      </c>
      <c r="K21" s="33"/>
      <c r="L21" s="34"/>
    </row>
    <row r="22" spans="3:14" x14ac:dyDescent="0.35">
      <c r="C22" s="23" t="s">
        <v>28</v>
      </c>
      <c r="D22" s="24">
        <f>+'[1]Resumen '!I59</f>
        <v>300000</v>
      </c>
      <c r="F22" s="27">
        <v>0</v>
      </c>
      <c r="G22" s="27"/>
      <c r="H22" s="27"/>
      <c r="I22" s="36"/>
      <c r="J22" s="36">
        <v>10000</v>
      </c>
      <c r="L22" s="34"/>
    </row>
    <row r="23" spans="3:14" s="38" customFormat="1" ht="19.5" customHeight="1" x14ac:dyDescent="0.35">
      <c r="C23" s="28" t="s">
        <v>29</v>
      </c>
      <c r="D23" s="24">
        <f>+'[1]Resumen '!I61</f>
        <v>570000</v>
      </c>
      <c r="E23" s="29"/>
      <c r="F23" s="27">
        <v>14570</v>
      </c>
      <c r="G23" s="27">
        <v>8375</v>
      </c>
      <c r="H23" s="27">
        <v>18600</v>
      </c>
      <c r="I23" s="36">
        <v>850</v>
      </c>
      <c r="J23" s="36">
        <v>19300</v>
      </c>
      <c r="K23" s="33"/>
      <c r="L23" s="34"/>
      <c r="M23" s="3"/>
      <c r="N23" s="3"/>
    </row>
    <row r="24" spans="3:14" x14ac:dyDescent="0.35">
      <c r="C24" s="23" t="s">
        <v>30</v>
      </c>
      <c r="D24" s="24">
        <f>+'[1]Resumen '!I65</f>
        <v>4150000</v>
      </c>
      <c r="F24" s="27">
        <v>184862.35</v>
      </c>
      <c r="G24" s="27">
        <v>24780</v>
      </c>
      <c r="H24" s="27">
        <v>233331.75</v>
      </c>
      <c r="I24" s="36">
        <v>106622.22</v>
      </c>
      <c r="J24" s="36">
        <v>322708.56</v>
      </c>
      <c r="K24" s="33"/>
      <c r="L24" s="34"/>
    </row>
    <row r="25" spans="3:14" ht="24" thickBot="1" x14ac:dyDescent="0.4">
      <c r="C25" s="23" t="s">
        <v>31</v>
      </c>
      <c r="D25" s="24">
        <f>+'[1]Resumen '!I70</f>
        <v>2000000</v>
      </c>
      <c r="F25" s="27">
        <v>0</v>
      </c>
      <c r="G25" s="27"/>
      <c r="H25" s="27">
        <v>1216763.26</v>
      </c>
      <c r="I25" s="36">
        <v>0</v>
      </c>
      <c r="J25" s="36">
        <v>954391.4</v>
      </c>
      <c r="K25" s="33"/>
      <c r="L25" s="34"/>
    </row>
    <row r="26" spans="3:14" ht="41.25" thickBot="1" x14ac:dyDescent="0.35">
      <c r="C26" s="39" t="s">
        <v>32</v>
      </c>
      <c r="D26" s="24">
        <f>+'[1]Resumen '!I72</f>
        <v>11900000</v>
      </c>
      <c r="E26" s="40"/>
      <c r="F26" s="41">
        <v>794096.9</v>
      </c>
      <c r="G26" s="41">
        <v>374449.63</v>
      </c>
      <c r="H26" s="41">
        <v>906065.89</v>
      </c>
      <c r="I26" s="41">
        <v>44504.6</v>
      </c>
      <c r="J26" s="41">
        <v>1186099.8899999999</v>
      </c>
      <c r="K26" s="42"/>
      <c r="L26" s="34"/>
    </row>
    <row r="27" spans="3:14" x14ac:dyDescent="0.35">
      <c r="C27" s="23" t="s">
        <v>33</v>
      </c>
      <c r="D27" s="24">
        <f>+'[1]Resumen '!I78</f>
        <v>92066317</v>
      </c>
      <c r="F27" s="27">
        <v>9434497.0999999996</v>
      </c>
      <c r="G27" s="27">
        <v>7766516.9900000002</v>
      </c>
      <c r="H27" s="27">
        <v>9157050.9499999993</v>
      </c>
      <c r="I27" s="36">
        <v>9015840.8300000001</v>
      </c>
      <c r="J27" s="36">
        <v>11130922.560000001</v>
      </c>
      <c r="K27" s="33"/>
      <c r="L27" s="34"/>
    </row>
    <row r="28" spans="3:14" x14ac:dyDescent="0.35">
      <c r="C28" s="23" t="s">
        <v>34</v>
      </c>
      <c r="D28" s="24">
        <f>+'[1]Resumen '!I87</f>
        <v>3450000</v>
      </c>
      <c r="F28" s="27">
        <v>152748.91</v>
      </c>
      <c r="G28" s="27">
        <v>72388.7</v>
      </c>
      <c r="H28" s="27">
        <v>474776.34</v>
      </c>
      <c r="I28" s="36">
        <v>38427.699999999997</v>
      </c>
      <c r="J28" s="26">
        <v>276859.3</v>
      </c>
      <c r="K28" s="33"/>
      <c r="L28" s="34"/>
    </row>
    <row r="29" spans="3:14" s="12" customFormat="1" x14ac:dyDescent="0.35">
      <c r="C29" s="19" t="s">
        <v>35</v>
      </c>
      <c r="D29" s="31">
        <f>+D30+D31+D32+D33+D34+D35+D36+D37+D38</f>
        <v>65906900</v>
      </c>
      <c r="E29" s="43"/>
      <c r="F29" s="44">
        <f>+F30+F31+F32+F33+F34+F35+F36+F37+F38</f>
        <v>4355388.88</v>
      </c>
      <c r="G29" s="44">
        <f>+G30+G31+G32+G33+G34+G35+G36+G37+G38</f>
        <v>117722.78</v>
      </c>
      <c r="H29" s="44">
        <f>+H30+H31+H32+H33+H34+H35+H36+H37+H38</f>
        <v>146177.77000000002</v>
      </c>
      <c r="I29" s="44">
        <f>+I30+I31+I32+I33+I34+I35+I36+I37+I38</f>
        <v>6554493.4100000001</v>
      </c>
      <c r="J29" s="44">
        <f>+J30+J31+J32+J33+J34+J35+J36+J38</f>
        <v>1209396.01</v>
      </c>
      <c r="K29" s="33"/>
      <c r="L29" s="34"/>
      <c r="M29" s="18"/>
      <c r="N29" s="18"/>
    </row>
    <row r="30" spans="3:14" s="38" customFormat="1" x14ac:dyDescent="0.35">
      <c r="C30" s="28" t="s">
        <v>36</v>
      </c>
      <c r="D30" s="24">
        <f>+'[1]Resumen '!I90</f>
        <v>208500</v>
      </c>
      <c r="E30" s="45"/>
      <c r="F30" s="46">
        <v>0</v>
      </c>
      <c r="G30" s="46">
        <v>0</v>
      </c>
      <c r="H30" s="46">
        <v>0</v>
      </c>
      <c r="I30" s="26">
        <v>42366.18</v>
      </c>
      <c r="J30" s="26"/>
      <c r="K30" s="33"/>
      <c r="L30" s="47"/>
      <c r="M30" s="3"/>
      <c r="N30" s="3"/>
    </row>
    <row r="31" spans="3:14" s="38" customFormat="1" x14ac:dyDescent="0.35">
      <c r="C31" s="28" t="s">
        <v>37</v>
      </c>
      <c r="D31" s="24">
        <f>+'[1]Resumen '!I93</f>
        <v>502000</v>
      </c>
      <c r="E31" s="45"/>
      <c r="F31" s="46">
        <v>0</v>
      </c>
      <c r="G31" s="46">
        <v>0</v>
      </c>
      <c r="H31" s="46">
        <v>0</v>
      </c>
      <c r="I31" s="26"/>
      <c r="J31" s="26">
        <v>50920.43</v>
      </c>
      <c r="K31" s="33"/>
      <c r="L31" s="2"/>
      <c r="M31" s="3"/>
      <c r="N31" s="3"/>
    </row>
    <row r="32" spans="3:14" x14ac:dyDescent="0.35">
      <c r="C32" s="23" t="s">
        <v>38</v>
      </c>
      <c r="D32" s="24">
        <f>+'[1]Resumen '!I97</f>
        <v>656000</v>
      </c>
      <c r="E32" s="45"/>
      <c r="F32" s="46">
        <v>0</v>
      </c>
      <c r="G32" s="46">
        <v>0</v>
      </c>
      <c r="H32" s="48">
        <v>6018</v>
      </c>
      <c r="I32" s="26">
        <v>85550.56</v>
      </c>
      <c r="J32" s="26">
        <v>27907.56</v>
      </c>
      <c r="K32" s="33"/>
      <c r="L32" s="47"/>
    </row>
    <row r="33" spans="3:14" s="38" customFormat="1" x14ac:dyDescent="0.35">
      <c r="C33" s="28" t="s">
        <v>39</v>
      </c>
      <c r="D33" s="49">
        <f>+'[1]Resumen '!I101</f>
        <v>3000</v>
      </c>
      <c r="E33" s="45"/>
      <c r="F33" s="48">
        <v>0</v>
      </c>
      <c r="G33" s="48">
        <v>0</v>
      </c>
      <c r="H33" s="48">
        <v>0</v>
      </c>
      <c r="I33" s="26"/>
      <c r="J33" s="26"/>
      <c r="K33" s="1"/>
      <c r="L33" s="2"/>
      <c r="M33" s="3"/>
      <c r="N33" s="3"/>
    </row>
    <row r="34" spans="3:14" ht="22.5" customHeight="1" x14ac:dyDescent="0.35">
      <c r="C34" s="23" t="s">
        <v>40</v>
      </c>
      <c r="D34" s="24">
        <f>+'[1]Resumen '!I103</f>
        <v>10700000</v>
      </c>
      <c r="E34" s="45"/>
      <c r="F34" s="48">
        <v>207133.62</v>
      </c>
      <c r="G34" s="48">
        <v>46284.62</v>
      </c>
      <c r="H34" s="48">
        <v>26025</v>
      </c>
      <c r="I34" s="26">
        <v>27560</v>
      </c>
      <c r="J34" s="26">
        <v>92044.24</v>
      </c>
      <c r="K34" s="33"/>
      <c r="L34" s="47"/>
    </row>
    <row r="35" spans="3:14" x14ac:dyDescent="0.35">
      <c r="C35" s="23" t="s">
        <v>41</v>
      </c>
      <c r="D35" s="24">
        <f>+'[1]Resumen '!I107</f>
        <v>9255000</v>
      </c>
      <c r="E35" s="45"/>
      <c r="F35" s="48">
        <v>3877265.77</v>
      </c>
      <c r="G35" s="48">
        <v>18380</v>
      </c>
      <c r="H35" s="48">
        <v>2100</v>
      </c>
      <c r="I35" s="26">
        <v>7172.44</v>
      </c>
      <c r="J35" s="26">
        <v>257265.92000000001</v>
      </c>
      <c r="K35" s="33"/>
      <c r="L35" s="47"/>
    </row>
    <row r="36" spans="3:14" x14ac:dyDescent="0.35">
      <c r="C36" s="23" t="s">
        <v>42</v>
      </c>
      <c r="D36" s="24">
        <f>+'[1]Resumen '!I114+'[1]Resumen '!I119</f>
        <v>25596000</v>
      </c>
      <c r="E36" s="45"/>
      <c r="F36" s="48">
        <v>53323.06</v>
      </c>
      <c r="G36" s="48">
        <v>7300</v>
      </c>
      <c r="H36" s="48">
        <v>4400</v>
      </c>
      <c r="I36" s="26">
        <v>6348003.7000000002</v>
      </c>
      <c r="J36" s="26">
        <v>15341</v>
      </c>
      <c r="K36" s="33"/>
      <c r="L36" s="47"/>
    </row>
    <row r="37" spans="3:14" x14ac:dyDescent="0.35">
      <c r="C37" s="23" t="s">
        <v>43</v>
      </c>
      <c r="D37" s="24"/>
      <c r="E37" s="50"/>
      <c r="F37" s="48">
        <v>0</v>
      </c>
      <c r="G37" s="48"/>
      <c r="H37" s="48"/>
      <c r="K37" s="33"/>
      <c r="L37" s="47"/>
    </row>
    <row r="38" spans="3:14" ht="21" customHeight="1" x14ac:dyDescent="0.35">
      <c r="C38" s="51" t="s">
        <v>44</v>
      </c>
      <c r="D38" s="24">
        <f>+'[1]Resumen '!I126</f>
        <v>18986400</v>
      </c>
      <c r="E38" s="50"/>
      <c r="F38" s="48">
        <v>217666.43</v>
      </c>
      <c r="G38" s="48">
        <v>45758.16</v>
      </c>
      <c r="H38" s="48">
        <v>107634.77</v>
      </c>
      <c r="I38" s="26">
        <v>43840.53</v>
      </c>
      <c r="J38" s="26">
        <v>765916.86</v>
      </c>
      <c r="K38" s="33"/>
      <c r="L38" s="47"/>
    </row>
    <row r="39" spans="3:14" s="59" customFormat="1" x14ac:dyDescent="0.25">
      <c r="C39" s="19" t="s">
        <v>45</v>
      </c>
      <c r="D39" s="31">
        <f>+D40</f>
        <v>600000</v>
      </c>
      <c r="E39" s="52"/>
      <c r="F39" s="53">
        <f>+F40</f>
        <v>0</v>
      </c>
      <c r="G39" s="53">
        <f>+G40+G41+G42+G43</f>
        <v>0</v>
      </c>
      <c r="H39" s="53">
        <f>+H40+H41+H42+H43</f>
        <v>0</v>
      </c>
      <c r="I39" s="54"/>
      <c r="J39" s="55">
        <f>+J40+J41</f>
        <v>30099.040000000001</v>
      </c>
      <c r="K39" s="56"/>
      <c r="L39" s="57"/>
      <c r="M39" s="58"/>
      <c r="N39" s="58"/>
    </row>
    <row r="40" spans="3:14" x14ac:dyDescent="0.35">
      <c r="C40" s="23" t="s">
        <v>46</v>
      </c>
      <c r="D40" s="24">
        <f>+'[1]Resumen '!I136</f>
        <v>600000</v>
      </c>
      <c r="E40" s="60"/>
      <c r="F40" s="61">
        <v>0</v>
      </c>
      <c r="G40" s="61"/>
      <c r="H40" s="61"/>
      <c r="J40" s="26">
        <v>29299.040000000001</v>
      </c>
      <c r="K40" s="33"/>
    </row>
    <row r="41" spans="3:14" x14ac:dyDescent="0.35">
      <c r="C41" s="23" t="s">
        <v>47</v>
      </c>
      <c r="D41" s="24"/>
      <c r="E41" s="60"/>
      <c r="F41" s="61"/>
      <c r="G41" s="61"/>
      <c r="H41" s="61"/>
      <c r="J41" s="26">
        <v>800</v>
      </c>
    </row>
    <row r="42" spans="3:14" x14ac:dyDescent="0.35">
      <c r="C42" s="23" t="s">
        <v>48</v>
      </c>
      <c r="D42" s="24"/>
      <c r="E42" s="60"/>
      <c r="F42" s="61"/>
      <c r="G42" s="61"/>
      <c r="H42" s="61"/>
    </row>
    <row r="43" spans="3:14" s="38" customFormat="1" x14ac:dyDescent="0.35">
      <c r="C43" s="28" t="s">
        <v>49</v>
      </c>
      <c r="D43" s="24">
        <v>0</v>
      </c>
      <c r="E43" s="45"/>
      <c r="F43" s="61"/>
      <c r="G43" s="61"/>
      <c r="H43" s="61"/>
      <c r="I43" s="36"/>
      <c r="J43" s="36"/>
      <c r="K43" s="1"/>
      <c r="L43" s="2"/>
      <c r="M43" s="3"/>
      <c r="N43" s="3"/>
    </row>
    <row r="44" spans="3:14" x14ac:dyDescent="0.35">
      <c r="C44" s="23" t="s">
        <v>50</v>
      </c>
      <c r="D44" s="24">
        <v>0</v>
      </c>
      <c r="E44" s="60"/>
      <c r="F44" s="61"/>
      <c r="G44" s="61"/>
      <c r="H44" s="61"/>
    </row>
    <row r="45" spans="3:14" x14ac:dyDescent="0.35">
      <c r="C45" s="23" t="s">
        <v>51</v>
      </c>
      <c r="D45" s="24">
        <v>0</v>
      </c>
      <c r="E45" s="60"/>
      <c r="F45" s="61"/>
      <c r="G45" s="61"/>
      <c r="H45" s="61"/>
    </row>
    <row r="46" spans="3:14" x14ac:dyDescent="0.35">
      <c r="C46" s="23" t="s">
        <v>52</v>
      </c>
      <c r="D46" s="24">
        <v>0</v>
      </c>
      <c r="E46" s="60"/>
      <c r="F46" s="61"/>
      <c r="G46" s="61"/>
      <c r="H46" s="61"/>
    </row>
    <row r="47" spans="3:14" x14ac:dyDescent="0.35">
      <c r="C47" s="23" t="s">
        <v>53</v>
      </c>
      <c r="D47" s="24">
        <v>0</v>
      </c>
      <c r="E47" s="60"/>
      <c r="F47" s="61"/>
      <c r="G47" s="61"/>
      <c r="H47" s="61"/>
    </row>
    <row r="48" spans="3:14" s="12" customFormat="1" ht="20.25" x14ac:dyDescent="0.3">
      <c r="C48" s="19" t="s">
        <v>54</v>
      </c>
      <c r="D48" s="20">
        <f t="shared" ref="D48" si="0">+D49+D50+D51+D52+D53+D54</f>
        <v>0</v>
      </c>
      <c r="E48" s="20"/>
      <c r="F48" s="20"/>
      <c r="G48" s="20"/>
      <c r="H48" s="20"/>
      <c r="I48" s="62"/>
      <c r="J48" s="62"/>
      <c r="K48" s="1"/>
      <c r="L48" s="17"/>
      <c r="M48" s="18"/>
      <c r="N48" s="18"/>
    </row>
    <row r="49" spans="3:14" x14ac:dyDescent="0.35">
      <c r="C49" s="23" t="s">
        <v>55</v>
      </c>
      <c r="D49" s="63">
        <v>0</v>
      </c>
      <c r="E49" s="60"/>
    </row>
    <row r="50" spans="3:14" x14ac:dyDescent="0.35">
      <c r="C50" s="23" t="s">
        <v>56</v>
      </c>
      <c r="D50" s="63">
        <v>0</v>
      </c>
      <c r="E50" s="60"/>
    </row>
    <row r="51" spans="3:14" x14ac:dyDescent="0.35">
      <c r="C51" s="23" t="s">
        <v>57</v>
      </c>
      <c r="D51" s="63">
        <v>0</v>
      </c>
      <c r="E51" s="60"/>
    </row>
    <row r="52" spans="3:14" x14ac:dyDescent="0.35">
      <c r="C52" s="23" t="s">
        <v>58</v>
      </c>
      <c r="D52" s="63">
        <v>0</v>
      </c>
      <c r="E52" s="60"/>
    </row>
    <row r="53" spans="3:14" x14ac:dyDescent="0.35">
      <c r="C53" s="23" t="s">
        <v>59</v>
      </c>
      <c r="D53" s="63">
        <v>0</v>
      </c>
      <c r="E53" s="60"/>
    </row>
    <row r="54" spans="3:14" x14ac:dyDescent="0.35">
      <c r="C54" s="23" t="s">
        <v>60</v>
      </c>
      <c r="D54" s="63">
        <v>0</v>
      </c>
      <c r="E54" s="60"/>
    </row>
    <row r="55" spans="3:14" s="12" customFormat="1" ht="21.75" customHeight="1" x14ac:dyDescent="0.35">
      <c r="C55" s="19" t="s">
        <v>61</v>
      </c>
      <c r="D55" s="20">
        <f>+D56+D57+D58+D59+D60+D61+D62+D63+D64</f>
        <v>11241000</v>
      </c>
      <c r="E55" s="64"/>
      <c r="F55" s="65">
        <f>+F56+F57+F58+F60+F61+F63</f>
        <v>458910.85</v>
      </c>
      <c r="G55" s="65">
        <f>+G56+G57+G58+G60+G61+G63</f>
        <v>0</v>
      </c>
      <c r="H55" s="65">
        <f>+H56+H57+H58+H60+H61+H63</f>
        <v>0</v>
      </c>
      <c r="I55" s="65">
        <f>+I56+I60+I63</f>
        <v>2105727.2799999998</v>
      </c>
      <c r="J55" s="65">
        <v>0</v>
      </c>
      <c r="K55" s="66"/>
      <c r="L55" s="17"/>
      <c r="M55" s="18"/>
      <c r="N55" s="18"/>
    </row>
    <row r="56" spans="3:14" x14ac:dyDescent="0.3">
      <c r="C56" s="23" t="s">
        <v>62</v>
      </c>
      <c r="D56" s="24">
        <f>+'[1]Resumen '!I143</f>
        <v>2944000</v>
      </c>
      <c r="E56" s="26"/>
      <c r="F56" s="26">
        <v>0</v>
      </c>
      <c r="G56" s="26">
        <v>0</v>
      </c>
      <c r="H56" s="26">
        <v>0</v>
      </c>
      <c r="I56" s="26">
        <v>192959</v>
      </c>
      <c r="K56" s="33"/>
      <c r="L56" s="47"/>
    </row>
    <row r="57" spans="3:14" x14ac:dyDescent="0.35">
      <c r="C57" s="23" t="s">
        <v>63</v>
      </c>
      <c r="D57" s="24">
        <f>+'[1]Resumen '!I148</f>
        <v>150000</v>
      </c>
      <c r="E57" s="67"/>
      <c r="F57" s="26">
        <v>0</v>
      </c>
      <c r="G57" s="26">
        <v>0</v>
      </c>
      <c r="H57" s="26">
        <v>0</v>
      </c>
    </row>
    <row r="58" spans="3:14" x14ac:dyDescent="0.35">
      <c r="C58" s="23" t="s">
        <v>64</v>
      </c>
      <c r="D58" s="24">
        <f>+'[1]Resumen '!I150</f>
        <v>367000</v>
      </c>
      <c r="E58" s="67"/>
      <c r="F58" s="68">
        <v>0</v>
      </c>
      <c r="G58" s="68">
        <v>0</v>
      </c>
      <c r="H58" s="68">
        <v>0</v>
      </c>
      <c r="M58" s="6"/>
    </row>
    <row r="59" spans="3:14" x14ac:dyDescent="0.35">
      <c r="C59" s="23" t="s">
        <v>65</v>
      </c>
      <c r="D59" s="24">
        <v>0</v>
      </c>
      <c r="E59" s="67"/>
      <c r="F59" s="68"/>
      <c r="G59" s="68"/>
      <c r="H59" s="68"/>
      <c r="M59" s="6"/>
    </row>
    <row r="60" spans="3:14" x14ac:dyDescent="0.3">
      <c r="C60" s="23" t="s">
        <v>66</v>
      </c>
      <c r="D60" s="69">
        <f>+'[1]Resumen '!I154</f>
        <v>5780000</v>
      </c>
      <c r="E60" s="70"/>
      <c r="F60" s="68">
        <v>458910.85</v>
      </c>
      <c r="G60" s="68"/>
      <c r="H60" s="68"/>
      <c r="I60" s="26">
        <v>1739138</v>
      </c>
      <c r="K60" s="33"/>
      <c r="L60" s="47"/>
    </row>
    <row r="61" spans="3:14" x14ac:dyDescent="0.3">
      <c r="C61" s="23" t="s">
        <v>67</v>
      </c>
      <c r="D61" s="24">
        <f>+'[1]Resumen '!I159</f>
        <v>600000</v>
      </c>
      <c r="E61" s="68"/>
      <c r="F61" s="68">
        <v>0</v>
      </c>
      <c r="G61" s="68">
        <v>0</v>
      </c>
      <c r="H61" s="68">
        <v>0</v>
      </c>
      <c r="M61" s="6"/>
    </row>
    <row r="62" spans="3:14" x14ac:dyDescent="0.35">
      <c r="C62" s="23" t="s">
        <v>68</v>
      </c>
      <c r="D62" s="24">
        <v>0</v>
      </c>
      <c r="E62" s="71"/>
      <c r="F62" s="68"/>
      <c r="G62" s="68"/>
      <c r="H62" s="68"/>
    </row>
    <row r="63" spans="3:14" x14ac:dyDescent="0.3">
      <c r="C63" s="23" t="s">
        <v>69</v>
      </c>
      <c r="D63" s="24">
        <f>+'[1]Resumen '!I161</f>
        <v>1400000</v>
      </c>
      <c r="E63" s="68"/>
      <c r="F63" s="68">
        <v>0</v>
      </c>
      <c r="G63" s="68">
        <v>0</v>
      </c>
      <c r="H63" s="68">
        <v>0</v>
      </c>
      <c r="I63" s="26">
        <v>173630.28</v>
      </c>
      <c r="K63" s="6"/>
      <c r="L63" s="72"/>
    </row>
    <row r="64" spans="3:14" x14ac:dyDescent="0.35">
      <c r="C64" s="23" t="s">
        <v>70</v>
      </c>
      <c r="D64" s="73">
        <v>0</v>
      </c>
      <c r="E64" s="60"/>
      <c r="F64" s="74"/>
      <c r="G64" s="74"/>
      <c r="H64" s="74"/>
    </row>
    <row r="65" spans="3:14" s="79" customFormat="1" ht="22.5" customHeight="1" x14ac:dyDescent="0.35">
      <c r="C65" s="75" t="s">
        <v>71</v>
      </c>
      <c r="D65" s="76">
        <f>+D67</f>
        <v>127755000</v>
      </c>
      <c r="E65" s="64"/>
      <c r="F65" s="62">
        <f>+F67</f>
        <v>0</v>
      </c>
      <c r="G65" s="62">
        <f>+G67</f>
        <v>0</v>
      </c>
      <c r="H65" s="62">
        <f>+H67</f>
        <v>0</v>
      </c>
      <c r="I65" s="77"/>
      <c r="J65" s="77"/>
      <c r="K65" s="21"/>
      <c r="L65" s="22"/>
      <c r="M65" s="78"/>
      <c r="N65" s="78"/>
    </row>
    <row r="66" spans="3:14" x14ac:dyDescent="0.35">
      <c r="C66" s="23" t="s">
        <v>72</v>
      </c>
      <c r="D66" s="80"/>
      <c r="E66" s="60"/>
      <c r="F66" s="74"/>
      <c r="G66" s="74"/>
      <c r="H66" s="74"/>
    </row>
    <row r="67" spans="3:14" x14ac:dyDescent="0.35">
      <c r="C67" s="23" t="s">
        <v>73</v>
      </c>
      <c r="D67" s="81">
        <f>+'[1]Resumen '!I163</f>
        <v>127755000</v>
      </c>
      <c r="E67" s="60"/>
      <c r="F67" s="26">
        <v>0</v>
      </c>
      <c r="G67" s="26">
        <v>0</v>
      </c>
      <c r="H67" s="26">
        <v>0</v>
      </c>
    </row>
    <row r="68" spans="3:14" x14ac:dyDescent="0.35">
      <c r="C68" s="23" t="s">
        <v>74</v>
      </c>
      <c r="D68" s="80">
        <v>0</v>
      </c>
    </row>
    <row r="69" spans="3:14" x14ac:dyDescent="0.35">
      <c r="C69" s="23" t="s">
        <v>75</v>
      </c>
      <c r="D69" s="80"/>
    </row>
    <row r="70" spans="3:14" s="12" customFormat="1" ht="20.25" x14ac:dyDescent="0.3">
      <c r="C70" s="75" t="s">
        <v>76</v>
      </c>
      <c r="D70" s="77">
        <f>+D71+D72</f>
        <v>0</v>
      </c>
      <c r="E70" s="77"/>
      <c r="F70" s="77"/>
      <c r="G70" s="77"/>
      <c r="H70" s="77"/>
      <c r="I70" s="77"/>
      <c r="J70" s="77"/>
      <c r="K70" s="21"/>
      <c r="L70" s="22"/>
      <c r="M70" s="18"/>
      <c r="N70" s="18"/>
    </row>
    <row r="71" spans="3:14" x14ac:dyDescent="0.35">
      <c r="C71" s="23" t="s">
        <v>77</v>
      </c>
      <c r="D71" s="80">
        <v>0</v>
      </c>
    </row>
    <row r="72" spans="3:14" x14ac:dyDescent="0.35">
      <c r="C72" s="82" t="s">
        <v>78</v>
      </c>
      <c r="D72" s="83">
        <v>0</v>
      </c>
    </row>
    <row r="73" spans="3:14" s="12" customFormat="1" ht="20.25" x14ac:dyDescent="0.3">
      <c r="C73" s="75" t="s">
        <v>79</v>
      </c>
      <c r="D73" s="77">
        <f>+D76</f>
        <v>0</v>
      </c>
      <c r="E73" s="77"/>
      <c r="F73" s="77"/>
      <c r="G73" s="77"/>
      <c r="H73" s="77"/>
      <c r="I73" s="77"/>
      <c r="J73" s="77"/>
      <c r="K73" s="21"/>
      <c r="L73" s="22"/>
      <c r="M73" s="18"/>
      <c r="N73" s="18"/>
    </row>
    <row r="74" spans="3:14" x14ac:dyDescent="0.35">
      <c r="C74" s="28" t="s">
        <v>80</v>
      </c>
      <c r="D74" s="80"/>
    </row>
    <row r="75" spans="3:14" x14ac:dyDescent="0.35">
      <c r="C75" s="23" t="s">
        <v>81</v>
      </c>
      <c r="D75" s="80">
        <v>0</v>
      </c>
    </row>
    <row r="76" spans="3:14" x14ac:dyDescent="0.35">
      <c r="C76" s="23" t="s">
        <v>82</v>
      </c>
      <c r="D76" s="80">
        <v>0</v>
      </c>
    </row>
    <row r="77" spans="3:14" s="12" customFormat="1" x14ac:dyDescent="0.35">
      <c r="C77" s="75" t="s">
        <v>83</v>
      </c>
      <c r="D77" s="77">
        <f>+D78+D79+D80+D81+D83+D84+D85+D86</f>
        <v>0</v>
      </c>
      <c r="E77" s="64"/>
      <c r="F77" s="65">
        <f>+F79</f>
        <v>14201534.24</v>
      </c>
      <c r="G77" s="65">
        <f>+G79</f>
        <v>16502533.899999999</v>
      </c>
      <c r="H77" s="65">
        <f>+H79</f>
        <v>28725321.809999999</v>
      </c>
      <c r="I77" s="65">
        <f>+I79</f>
        <v>10753638.779999999</v>
      </c>
      <c r="J77" s="65">
        <f>+J79</f>
        <v>18825817.530000001</v>
      </c>
      <c r="K77" s="1"/>
      <c r="L77" s="17"/>
      <c r="M77" s="18"/>
      <c r="N77" s="18"/>
    </row>
    <row r="78" spans="3:14" x14ac:dyDescent="0.35">
      <c r="C78" s="84" t="s">
        <v>84</v>
      </c>
      <c r="D78" s="80"/>
    </row>
    <row r="79" spans="3:14" s="38" customFormat="1" x14ac:dyDescent="0.35">
      <c r="C79" s="28" t="s">
        <v>85</v>
      </c>
      <c r="D79" s="85"/>
      <c r="E79" s="29"/>
      <c r="F79" s="36">
        <v>14201534.24</v>
      </c>
      <c r="G79" s="36">
        <v>16502533.899999999</v>
      </c>
      <c r="H79" s="36">
        <v>28725321.809999999</v>
      </c>
      <c r="I79" s="36">
        <v>10753638.779999999</v>
      </c>
      <c r="J79" s="36">
        <v>18825817.530000001</v>
      </c>
      <c r="K79" s="86"/>
      <c r="L79" s="87"/>
      <c r="M79" s="3"/>
      <c r="N79" s="3"/>
    </row>
    <row r="80" spans="3:14" s="38" customFormat="1" x14ac:dyDescent="0.3">
      <c r="C80" s="28" t="s">
        <v>86</v>
      </c>
      <c r="D80" s="85"/>
      <c r="E80" s="88"/>
      <c r="F80" s="36"/>
      <c r="G80" s="36"/>
      <c r="H80" s="36"/>
      <c r="I80" s="36"/>
      <c r="J80" s="36"/>
      <c r="K80" s="1"/>
      <c r="L80" s="2"/>
      <c r="M80" s="3"/>
      <c r="N80" s="3"/>
    </row>
    <row r="81" spans="3:14" ht="20.25" x14ac:dyDescent="0.3">
      <c r="C81" s="75" t="s">
        <v>87</v>
      </c>
      <c r="D81" s="89"/>
      <c r="E81" s="89"/>
      <c r="F81" s="89"/>
      <c r="G81" s="89"/>
      <c r="H81" s="89"/>
      <c r="I81" s="89"/>
      <c r="J81" s="89"/>
      <c r="K81" s="90"/>
      <c r="L81" s="91"/>
    </row>
    <row r="82" spans="3:14" s="38" customFormat="1" x14ac:dyDescent="0.35">
      <c r="C82" s="92"/>
      <c r="D82" s="93"/>
      <c r="E82" s="29"/>
      <c r="F82" s="36"/>
      <c r="G82" s="36"/>
      <c r="H82" s="36"/>
      <c r="I82" s="36"/>
      <c r="J82" s="36"/>
      <c r="K82" s="1"/>
      <c r="L82" s="2"/>
      <c r="M82" s="3"/>
      <c r="N82" s="3"/>
    </row>
    <row r="83" spans="3:14" s="38" customFormat="1" ht="20.25" x14ac:dyDescent="0.3">
      <c r="C83" s="94" t="s">
        <v>88</v>
      </c>
      <c r="D83" s="95"/>
      <c r="E83" s="89"/>
      <c r="F83" s="89"/>
      <c r="G83" s="89"/>
      <c r="H83" s="89"/>
      <c r="I83" s="96"/>
      <c r="J83" s="96"/>
      <c r="K83" s="1"/>
      <c r="L83" s="2"/>
      <c r="M83" s="3"/>
      <c r="N83" s="3"/>
    </row>
    <row r="84" spans="3:14" s="38" customFormat="1" x14ac:dyDescent="0.35">
      <c r="C84" s="82" t="s">
        <v>89</v>
      </c>
      <c r="D84" s="83"/>
      <c r="E84" s="29"/>
      <c r="F84" s="36"/>
      <c r="G84" s="36"/>
      <c r="H84" s="36"/>
      <c r="I84" s="36"/>
      <c r="J84" s="36"/>
      <c r="K84" s="1"/>
      <c r="L84" s="2"/>
      <c r="M84" s="3"/>
      <c r="N84" s="3"/>
    </row>
    <row r="85" spans="3:14" ht="20.25" x14ac:dyDescent="0.3">
      <c r="C85" s="75" t="s">
        <v>90</v>
      </c>
      <c r="D85" s="89"/>
      <c r="E85" s="89"/>
      <c r="F85" s="89"/>
      <c r="G85" s="89"/>
      <c r="H85" s="89"/>
      <c r="I85" s="96"/>
      <c r="J85" s="96"/>
    </row>
    <row r="86" spans="3:14" s="101" customFormat="1" x14ac:dyDescent="0.25">
      <c r="C86" s="51" t="s">
        <v>91</v>
      </c>
      <c r="D86" s="80"/>
      <c r="E86" s="97"/>
      <c r="F86" s="98"/>
      <c r="G86" s="98"/>
      <c r="H86" s="98"/>
      <c r="I86" s="98"/>
      <c r="J86" s="98"/>
      <c r="K86" s="66"/>
      <c r="L86" s="99"/>
      <c r="M86" s="100"/>
      <c r="N86" s="100"/>
    </row>
    <row r="87" spans="3:14" s="107" customFormat="1" ht="35.1" customHeight="1" x14ac:dyDescent="0.25">
      <c r="C87" s="102" t="s">
        <v>92</v>
      </c>
      <c r="D87" s="103">
        <f>+D77+D73+D70+D65+D55+D48+D39+D29+D19+D10</f>
        <v>910230027</v>
      </c>
      <c r="E87" s="104"/>
      <c r="F87" s="103">
        <f>+F65+F55+F39+F29+F19+F10+F77</f>
        <v>67921626.560000002</v>
      </c>
      <c r="G87" s="103">
        <f>+G65+G55+G39+G29+G19+G10+G77</f>
        <v>64720300.289999999</v>
      </c>
      <c r="H87" s="103">
        <f>+H65+H55+H39+H29+H19+H10+H77</f>
        <v>77795118.079999998</v>
      </c>
      <c r="I87" s="103">
        <f>+I77+I55+I29+I19+I10</f>
        <v>65737836.640000001</v>
      </c>
      <c r="J87" s="103">
        <f>+J77+J39+J29+J19+J10</f>
        <v>72326971.260000005</v>
      </c>
      <c r="K87" s="105"/>
      <c r="L87" s="106"/>
      <c r="M87" s="100"/>
      <c r="N87" s="100"/>
    </row>
    <row r="88" spans="3:14" s="113" customFormat="1" ht="29.45" customHeight="1" x14ac:dyDescent="0.25">
      <c r="C88" s="143" t="s">
        <v>93</v>
      </c>
      <c r="D88" s="143"/>
      <c r="E88" s="108"/>
      <c r="F88" s="109"/>
      <c r="G88" s="109"/>
      <c r="H88" s="109"/>
      <c r="I88" s="109"/>
      <c r="J88" s="109"/>
      <c r="K88" s="110"/>
      <c r="L88" s="111"/>
      <c r="M88" s="112"/>
      <c r="N88" s="112"/>
    </row>
    <row r="89" spans="3:14" s="38" customFormat="1" x14ac:dyDescent="0.35">
      <c r="C89" s="114" t="s">
        <v>94</v>
      </c>
      <c r="D89" s="115"/>
      <c r="E89" s="29"/>
      <c r="F89" s="36"/>
      <c r="G89" s="36"/>
      <c r="H89" s="36"/>
      <c r="I89" s="36"/>
      <c r="J89" s="36"/>
      <c r="K89" s="1"/>
      <c r="L89" s="2"/>
      <c r="M89" s="3"/>
      <c r="N89" s="3"/>
    </row>
    <row r="90" spans="3:14" s="38" customFormat="1" x14ac:dyDescent="0.35">
      <c r="C90" s="116" t="s">
        <v>95</v>
      </c>
      <c r="D90" s="115"/>
      <c r="E90" s="29"/>
      <c r="F90" s="36"/>
      <c r="G90" s="36"/>
      <c r="H90" s="36"/>
      <c r="I90" s="36"/>
      <c r="J90" s="36"/>
      <c r="K90" s="1"/>
      <c r="L90" s="2"/>
      <c r="M90" s="3"/>
      <c r="N90" s="3"/>
    </row>
    <row r="91" spans="3:14" s="38" customFormat="1" x14ac:dyDescent="0.35">
      <c r="C91" s="116" t="s">
        <v>96</v>
      </c>
      <c r="D91" s="115"/>
      <c r="E91" s="29"/>
      <c r="F91" s="36"/>
      <c r="G91" s="36"/>
      <c r="H91" s="36"/>
      <c r="I91" s="117"/>
      <c r="J91" s="36"/>
      <c r="K91" s="1"/>
      <c r="L91" s="2"/>
      <c r="M91" s="3"/>
      <c r="N91" s="3"/>
    </row>
    <row r="92" spans="3:14" s="38" customFormat="1" ht="57" x14ac:dyDescent="0.35">
      <c r="C92" s="118" t="s">
        <v>97</v>
      </c>
      <c r="D92" s="115"/>
      <c r="E92" s="29"/>
      <c r="F92" s="36"/>
      <c r="G92" s="36"/>
      <c r="H92" s="36"/>
      <c r="I92" s="119"/>
      <c r="J92" s="119"/>
      <c r="K92" s="1"/>
      <c r="L92" s="2"/>
      <c r="M92" s="3"/>
      <c r="N92" s="3"/>
    </row>
    <row r="93" spans="3:14" s="38" customFormat="1" x14ac:dyDescent="0.35">
      <c r="C93" s="120"/>
      <c r="D93" s="115"/>
      <c r="E93" s="29"/>
      <c r="F93" s="36"/>
      <c r="G93" s="36"/>
      <c r="H93" s="36"/>
      <c r="I93" s="119"/>
      <c r="J93" s="119"/>
      <c r="K93" s="1"/>
      <c r="L93" s="2"/>
      <c r="M93" s="3"/>
      <c r="N93" s="3"/>
    </row>
    <row r="94" spans="3:14" s="38" customFormat="1" x14ac:dyDescent="0.35">
      <c r="C94" s="120"/>
      <c r="D94" s="115"/>
      <c r="E94" s="29"/>
      <c r="F94" s="36"/>
      <c r="G94" s="36"/>
      <c r="H94" s="36"/>
      <c r="I94" s="36"/>
      <c r="J94" s="36"/>
      <c r="K94" s="1"/>
      <c r="L94" s="2"/>
      <c r="M94" s="3"/>
      <c r="N94" s="3"/>
    </row>
    <row r="95" spans="3:14" s="38" customFormat="1" x14ac:dyDescent="0.35">
      <c r="C95" s="120"/>
      <c r="D95" s="115"/>
      <c r="E95" s="29"/>
      <c r="F95" s="36"/>
      <c r="G95" s="36"/>
      <c r="H95" s="36"/>
      <c r="I95" s="36"/>
      <c r="J95" s="36"/>
      <c r="K95" s="1"/>
      <c r="L95" s="2"/>
      <c r="M95" s="3"/>
      <c r="N95" s="3"/>
    </row>
    <row r="96" spans="3:14" s="38" customFormat="1" x14ac:dyDescent="0.35">
      <c r="C96" s="120"/>
      <c r="D96" s="115"/>
      <c r="E96" s="29"/>
      <c r="F96" s="36"/>
      <c r="G96" s="36"/>
      <c r="H96" s="36"/>
      <c r="I96" s="36"/>
      <c r="J96" s="36"/>
      <c r="K96" s="1"/>
      <c r="L96" s="2"/>
      <c r="M96" s="3"/>
      <c r="N96" s="3"/>
    </row>
    <row r="97" spans="1:14" s="38" customFormat="1" x14ac:dyDescent="0.35">
      <c r="C97" s="120"/>
      <c r="D97" s="115"/>
      <c r="E97" s="29"/>
      <c r="F97" s="36"/>
      <c r="G97" s="36"/>
      <c r="H97" s="36"/>
      <c r="I97" s="36"/>
      <c r="J97" s="36"/>
      <c r="K97" s="1"/>
      <c r="L97" s="2"/>
      <c r="M97" s="3"/>
      <c r="N97" s="3"/>
    </row>
    <row r="98" spans="1:14" s="38" customFormat="1" x14ac:dyDescent="0.35">
      <c r="C98" s="120"/>
      <c r="D98" s="115"/>
      <c r="E98" s="29"/>
      <c r="F98" s="36"/>
      <c r="G98" s="36"/>
      <c r="H98" s="36"/>
      <c r="I98" s="36"/>
      <c r="J98" s="36"/>
      <c r="K98" s="1"/>
      <c r="L98" s="2"/>
      <c r="M98" s="3"/>
      <c r="N98" s="3"/>
    </row>
    <row r="99" spans="1:14" s="38" customFormat="1" x14ac:dyDescent="0.35">
      <c r="C99" s="120"/>
      <c r="D99" s="115"/>
      <c r="E99" s="29"/>
      <c r="F99" s="36"/>
      <c r="G99" s="36"/>
      <c r="H99" s="36"/>
      <c r="I99" s="36"/>
      <c r="J99" s="36"/>
      <c r="K99" s="1"/>
      <c r="L99" s="2"/>
      <c r="M99" s="3"/>
      <c r="N99" s="3"/>
    </row>
    <row r="100" spans="1:14" s="38" customFormat="1" ht="23.45" customHeight="1" x14ac:dyDescent="0.3">
      <c r="A100" s="38" t="s">
        <v>98</v>
      </c>
      <c r="D100" s="121"/>
      <c r="E100" s="122" t="s">
        <v>99</v>
      </c>
      <c r="F100" s="122"/>
      <c r="G100" s="122"/>
      <c r="H100" s="122"/>
      <c r="I100" s="36"/>
      <c r="J100" s="36"/>
      <c r="K100" s="1"/>
      <c r="L100" s="2"/>
      <c r="M100" s="3"/>
      <c r="N100" s="3"/>
    </row>
    <row r="101" spans="1:14" s="127" customFormat="1" x14ac:dyDescent="0.35">
      <c r="A101" s="123" t="s">
        <v>100</v>
      </c>
      <c r="B101" s="123"/>
      <c r="C101" s="123"/>
      <c r="D101" s="123" t="s">
        <v>101</v>
      </c>
      <c r="E101" s="123"/>
      <c r="F101" s="123"/>
      <c r="G101" s="123" t="s">
        <v>102</v>
      </c>
      <c r="H101" s="123"/>
      <c r="I101" s="123"/>
      <c r="J101" s="123"/>
      <c r="K101" s="124"/>
      <c r="L101" s="125"/>
      <c r="M101" s="126"/>
      <c r="N101" s="126"/>
    </row>
    <row r="102" spans="1:14" s="128" customFormat="1" x14ac:dyDescent="0.3">
      <c r="C102" s="129" t="s">
        <v>103</v>
      </c>
      <c r="D102" s="123" t="s">
        <v>104</v>
      </c>
      <c r="E102" s="123"/>
      <c r="F102" s="123"/>
      <c r="G102" s="144" t="s">
        <v>105</v>
      </c>
      <c r="H102" s="144"/>
      <c r="I102" s="144"/>
      <c r="J102" s="144"/>
      <c r="K102" s="130"/>
      <c r="L102" s="129"/>
      <c r="M102" s="131"/>
      <c r="N102" s="131"/>
    </row>
    <row r="103" spans="1:14" s="38" customFormat="1" x14ac:dyDescent="0.35">
      <c r="C103" s="120"/>
      <c r="D103" s="115"/>
      <c r="E103" s="29"/>
      <c r="F103" s="36"/>
      <c r="G103" s="36"/>
      <c r="H103" s="36"/>
      <c r="I103" s="36"/>
      <c r="J103" s="36"/>
      <c r="K103" s="1"/>
      <c r="L103" s="2"/>
      <c r="M103" s="3"/>
      <c r="N103" s="3"/>
    </row>
    <row r="104" spans="1:14" s="38" customFormat="1" x14ac:dyDescent="0.35">
      <c r="C104" s="120"/>
      <c r="D104" s="115"/>
      <c r="E104" s="29"/>
      <c r="F104" s="36"/>
      <c r="G104" s="36"/>
      <c r="H104" s="36"/>
      <c r="I104" s="36"/>
      <c r="J104" s="36"/>
      <c r="K104" s="1"/>
      <c r="L104" s="2"/>
      <c r="M104" s="3"/>
      <c r="N104" s="3"/>
    </row>
    <row r="105" spans="1:14" s="38" customFormat="1" x14ac:dyDescent="0.35">
      <c r="C105" s="120"/>
      <c r="D105" s="115"/>
      <c r="E105" s="29"/>
      <c r="F105" s="36"/>
      <c r="G105" s="36"/>
      <c r="H105" s="36"/>
      <c r="I105" s="36"/>
      <c r="J105" s="36"/>
      <c r="K105" s="1"/>
      <c r="L105" s="2"/>
      <c r="M105" s="3"/>
      <c r="N105" s="3"/>
    </row>
    <row r="106" spans="1:14" s="38" customFormat="1" x14ac:dyDescent="0.35">
      <c r="C106" s="120"/>
      <c r="D106" s="115"/>
      <c r="E106" s="29"/>
      <c r="F106" s="36"/>
      <c r="G106" s="36"/>
      <c r="H106" s="36"/>
      <c r="I106" s="36"/>
      <c r="J106" s="36"/>
      <c r="K106" s="1"/>
      <c r="L106" s="2"/>
      <c r="M106" s="3"/>
      <c r="N106" s="3"/>
    </row>
    <row r="107" spans="1:14" s="38" customFormat="1" x14ac:dyDescent="0.35">
      <c r="C107" s="120"/>
      <c r="D107" s="115"/>
      <c r="E107" s="29"/>
      <c r="F107" s="36"/>
      <c r="G107" s="36"/>
      <c r="H107" s="36"/>
      <c r="I107" s="36"/>
      <c r="J107" s="36"/>
      <c r="K107" s="1"/>
      <c r="L107" s="2"/>
      <c r="M107" s="3"/>
      <c r="N107" s="3"/>
    </row>
    <row r="108" spans="1:14" s="38" customFormat="1" x14ac:dyDescent="0.35">
      <c r="C108" s="120"/>
      <c r="D108" s="115"/>
      <c r="E108" s="29"/>
      <c r="F108" s="36"/>
      <c r="G108" s="36"/>
      <c r="H108" s="36"/>
      <c r="I108" s="36"/>
      <c r="J108" s="36"/>
      <c r="K108" s="1"/>
      <c r="L108" s="2"/>
      <c r="M108" s="3"/>
      <c r="N108" s="3"/>
    </row>
    <row r="109" spans="1:14" s="38" customFormat="1" x14ac:dyDescent="0.35">
      <c r="C109" s="120"/>
      <c r="D109" s="115"/>
      <c r="E109" s="29"/>
      <c r="F109" s="36"/>
      <c r="G109" s="36"/>
      <c r="H109" s="123"/>
      <c r="I109" s="36"/>
      <c r="J109" s="36"/>
      <c r="K109" s="1"/>
      <c r="L109" s="2"/>
      <c r="M109" s="3"/>
      <c r="N109" s="3"/>
    </row>
    <row r="110" spans="1:14" s="38" customFormat="1" x14ac:dyDescent="0.35">
      <c r="C110" s="120"/>
      <c r="D110" s="115"/>
      <c r="E110" s="29"/>
      <c r="F110" s="36"/>
      <c r="G110" s="36"/>
      <c r="H110" s="36"/>
      <c r="I110" s="36"/>
      <c r="J110" s="36"/>
      <c r="K110" s="1"/>
      <c r="L110" s="2"/>
      <c r="M110" s="3"/>
      <c r="N110" s="3"/>
    </row>
    <row r="111" spans="1:14" s="38" customFormat="1" x14ac:dyDescent="0.35">
      <c r="C111" s="120"/>
      <c r="D111" s="115"/>
      <c r="E111" s="29"/>
      <c r="F111" s="36"/>
      <c r="G111" s="36"/>
      <c r="H111" s="36"/>
      <c r="I111" s="36"/>
      <c r="J111" s="36"/>
      <c r="K111" s="1"/>
      <c r="L111" s="2"/>
      <c r="M111" s="3"/>
      <c r="N111" s="3"/>
    </row>
    <row r="112" spans="1:14" s="38" customFormat="1" x14ac:dyDescent="0.35">
      <c r="C112" s="120"/>
      <c r="D112" s="115"/>
      <c r="E112" s="29"/>
      <c r="F112" s="36"/>
      <c r="G112" s="36"/>
      <c r="H112" s="36"/>
      <c r="I112" s="36"/>
      <c r="J112" s="36"/>
      <c r="K112" s="1"/>
      <c r="L112" s="2"/>
      <c r="M112" s="3"/>
      <c r="N112" s="3"/>
    </row>
    <row r="113" spans="1:14" s="38" customFormat="1" ht="20.25" x14ac:dyDescent="0.3">
      <c r="A113" s="145" t="s">
        <v>106</v>
      </c>
      <c r="B113" s="145"/>
      <c r="C113" s="145"/>
      <c r="D113" s="145"/>
      <c r="E113" s="145"/>
      <c r="F113" s="145"/>
      <c r="G113" s="145"/>
      <c r="H113" s="145"/>
      <c r="I113" s="145"/>
      <c r="J113" s="145"/>
      <c r="K113" s="1"/>
      <c r="L113" s="2"/>
      <c r="M113" s="3"/>
      <c r="N113" s="3"/>
    </row>
    <row r="114" spans="1:14" s="38" customFormat="1" x14ac:dyDescent="0.3">
      <c r="A114" s="146" t="s">
        <v>107</v>
      </c>
      <c r="B114" s="146"/>
      <c r="C114" s="146"/>
      <c r="D114" s="146"/>
      <c r="E114" s="146"/>
      <c r="F114" s="146"/>
      <c r="G114" s="146"/>
      <c r="H114" s="146"/>
      <c r="I114" s="146"/>
      <c r="J114" s="146"/>
      <c r="K114" s="1"/>
      <c r="L114" s="2"/>
      <c r="M114" s="3"/>
      <c r="N114" s="3"/>
    </row>
    <row r="115" spans="1:14" s="128" customFormat="1" x14ac:dyDescent="0.3">
      <c r="A115" s="144" t="s">
        <v>108</v>
      </c>
      <c r="B115" s="144"/>
      <c r="C115" s="144"/>
      <c r="D115" s="144"/>
      <c r="E115" s="144"/>
      <c r="F115" s="144"/>
      <c r="G115" s="144"/>
      <c r="H115" s="144"/>
      <c r="I115" s="144"/>
      <c r="J115" s="144"/>
      <c r="K115" s="132"/>
      <c r="L115" s="133"/>
      <c r="M115" s="131"/>
      <c r="N115" s="131"/>
    </row>
    <row r="116" spans="1:14" s="38" customFormat="1" x14ac:dyDescent="0.35">
      <c r="C116" s="120"/>
      <c r="D116" s="115"/>
      <c r="E116" s="29"/>
      <c r="F116" s="36"/>
      <c r="G116" s="36"/>
      <c r="H116" s="36"/>
      <c r="I116" s="36"/>
      <c r="J116" s="36"/>
      <c r="K116" s="1"/>
      <c r="L116" s="2"/>
      <c r="M116" s="3"/>
      <c r="N116" s="3"/>
    </row>
    <row r="117" spans="1:14" s="38" customFormat="1" x14ac:dyDescent="0.35">
      <c r="C117" s="120"/>
      <c r="D117" s="134"/>
      <c r="E117" s="29"/>
      <c r="F117" s="36"/>
      <c r="G117" s="36"/>
      <c r="H117" s="36"/>
      <c r="I117" s="36"/>
      <c r="J117" s="36"/>
      <c r="K117" s="1"/>
      <c r="L117" s="2"/>
      <c r="M117" s="3"/>
      <c r="N117" s="3"/>
    </row>
    <row r="146" spans="1:14" s="141" customFormat="1" x14ac:dyDescent="0.35">
      <c r="A146" s="4"/>
      <c r="B146" s="4"/>
      <c r="C146" s="135" t="s">
        <v>109</v>
      </c>
      <c r="D146" s="136"/>
      <c r="E146" s="37"/>
      <c r="F146" s="26"/>
      <c r="G146" s="26"/>
      <c r="H146" s="26"/>
      <c r="I146" s="137"/>
      <c r="J146" s="137"/>
      <c r="K146" s="138"/>
      <c r="L146" s="139"/>
      <c r="M146" s="140"/>
      <c r="N146" s="140"/>
    </row>
  </sheetData>
  <autoFilter ref="C9:D87" xr:uid="{6DF9C70F-85CB-4003-86FC-EAEE71B40440}"/>
  <mergeCells count="12">
    <mergeCell ref="A115:J115"/>
    <mergeCell ref="A1:J1"/>
    <mergeCell ref="A2:J2"/>
    <mergeCell ref="A3:J3"/>
    <mergeCell ref="A4:J4"/>
    <mergeCell ref="A5:J5"/>
    <mergeCell ref="A6:J6"/>
    <mergeCell ref="A7:J7"/>
    <mergeCell ref="C88:D88"/>
    <mergeCell ref="G102:J102"/>
    <mergeCell ref="A113:J113"/>
    <mergeCell ref="A114:J114"/>
  </mergeCells>
  <printOptions horizontalCentered="1"/>
  <pageMargins left="0.39370078740157483" right="0.39370078740157483" top="0.39370078740157483" bottom="0.39370078740157483" header="0.31496062992125984" footer="0.31496062992125984"/>
  <pageSetup scale="40" fitToHeight="3" orientation="landscape" r:id="rId1"/>
  <headerFooter>
    <oddFooter>&amp;R&amp;P</oddFooter>
  </headerFooter>
  <rowBreaks count="1" manualBreakCount="1">
    <brk id="82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PRESUPUESTARIA-Mayo</vt:lpstr>
      <vt:lpstr>'EJECUCIÓN PRESUPUESTARIA-Mayo'!Área_de_impresión</vt:lpstr>
      <vt:lpstr>'EJECUCIÓN PRESUPUESTARIA-Mayo'!Títulos_a_imprimir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Marieli Tineo Almonte</cp:lastModifiedBy>
  <dcterms:created xsi:type="dcterms:W3CDTF">2025-06-11T14:36:16Z</dcterms:created>
  <dcterms:modified xsi:type="dcterms:W3CDTF">2025-06-12T18:49:59Z</dcterms:modified>
</cp:coreProperties>
</file>