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3AB70322-9B41-4E0D-AD0F-9FF7BF37E137}"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 sheetId="17" r:id="rId5"/>
    <sheet name="NOTAS ACLARATORIA 08-2025" sheetId="16" r:id="rId6"/>
  </sheets>
  <externalReferences>
    <externalReference r:id="rId7"/>
  </externalReferences>
  <definedNames>
    <definedName name="_xlnm._FilterDatabase" localSheetId="3" hidden="1">'ECANP-Cambio Patrimonio'!$C$17:$M$25</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08-2025'!$A$15</definedName>
    <definedName name="_Hlk536724686" localSheetId="5">'NOTAS ACLARATORIA 08-2025'!$A$56</definedName>
    <definedName name="_Hlk75857250" localSheetId="5">'NOTAS ACLARATORIA 08-2025'!$A$106</definedName>
    <definedName name="_Hlk75857322" localSheetId="5">'NOTAS ACLARATORIA 08-2025'!$A$110</definedName>
    <definedName name="_Hlk75857340" localSheetId="5">'NOTAS ACLARATORIA 08-2025'!$A$111</definedName>
    <definedName name="_Hlk75871507" localSheetId="5">'NOTAS ACLARATORIA 08-2025'!$A$146</definedName>
    <definedName name="_Hlk76638388" localSheetId="5">'NOTAS ACLARATORIA 08-2025'!$A$153</definedName>
    <definedName name="_Hlk76642950" localSheetId="5">'NOTAS ACLARATORIA 08-2025'!$C$169</definedName>
    <definedName name="_Hlk76642985" localSheetId="5">'NOTAS ACLARATORIA 08-2025'!$D$170</definedName>
    <definedName name="_Hlk76939823" localSheetId="5">'NOTAS ACLARATORIA 08-2025'!$A$59</definedName>
    <definedName name="_Hlk76939949" localSheetId="5">'NOTAS ACLARATORIA 08-2025'!$A$65</definedName>
    <definedName name="_Hlk76941331" localSheetId="5">'NOTAS ACLARATORIA 08-2025'!$A$143</definedName>
    <definedName name="_Hlk76942091" localSheetId="5">'NOTAS ACLARATORIA 08-2025'!$A$152</definedName>
    <definedName name="_Hlk76943010" localSheetId="5">'NOTAS ACLARATORIA 08-2025'!$A$163</definedName>
    <definedName name="_Hlk76993857" localSheetId="5">'NOTAS ACLARATORIA 08-2025'!$A$105</definedName>
    <definedName name="_xlnm.Print_Area" localSheetId="3">'ECANP-Cambio Patrimonio'!$A$1:$L$47</definedName>
    <definedName name="_xlnm.Print_Area" localSheetId="1">'ERF Estado de Rendimiento'!$A$1:$F$49</definedName>
    <definedName name="_xlnm.Print_Area" localSheetId="0">'ESF - Situación Financiera'!$A$1:$E$55</definedName>
    <definedName name="_xlnm.Print_Area" localSheetId="4">'Estado Comparativo'!$A$1:$F$47</definedName>
    <definedName name="_xlnm.Print_Area" localSheetId="2">'Flujo de Efectivo'!$A$1:$F$83</definedName>
    <definedName name="_xlnm.Print_Area" localSheetId="5">'NOTAS ACLARATORIA 08-2025'!$A$1:$I$445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8" i="16" l="1"/>
  <c r="G182" i="16"/>
  <c r="F182" i="16"/>
  <c r="E182" i="16"/>
  <c r="D182" i="16"/>
  <c r="C182" i="16"/>
  <c r="F175" i="16"/>
  <c r="I20" i="2" l="1"/>
  <c r="F31" i="17" l="1"/>
  <c r="F30" i="17"/>
  <c r="F29" i="17"/>
  <c r="F28" i="17"/>
  <c r="F27" i="17"/>
  <c r="E27" i="17"/>
  <c r="F26" i="17"/>
  <c r="E26" i="17"/>
  <c r="F25" i="17"/>
  <c r="E25" i="17"/>
  <c r="F24" i="17"/>
  <c r="E24" i="17"/>
  <c r="F23" i="17"/>
  <c r="E23" i="17"/>
  <c r="F22" i="17"/>
  <c r="E22" i="17"/>
  <c r="D21" i="17"/>
  <c r="C21" i="17"/>
  <c r="F20" i="17"/>
  <c r="F19" i="17"/>
  <c r="F18" i="17"/>
  <c r="F17" i="17"/>
  <c r="F16" i="17"/>
  <c r="F15" i="17"/>
  <c r="E15" i="17"/>
  <c r="F14" i="17"/>
  <c r="E14" i="17"/>
  <c r="F13" i="17"/>
  <c r="F12" i="17"/>
  <c r="F11" i="17"/>
  <c r="D10" i="17"/>
  <c r="C10" i="17"/>
  <c r="E10" i="17" l="1"/>
  <c r="F21" i="17"/>
  <c r="F10" i="17"/>
  <c r="E21" i="17"/>
  <c r="C32" i="17"/>
  <c r="D32" i="17"/>
  <c r="F32" i="17" l="1"/>
  <c r="G429" i="16"/>
  <c r="G412" i="16"/>
  <c r="G367" i="16"/>
  <c r="G439" i="16"/>
  <c r="G398" i="16"/>
  <c r="G389" i="16"/>
  <c r="G378" i="16" s="1"/>
  <c r="G380" i="16" s="1"/>
  <c r="G359" i="16"/>
  <c r="G329" i="16"/>
  <c r="G316" i="16"/>
  <c r="G303" i="16"/>
  <c r="G285" i="16"/>
  <c r="G268" i="16"/>
  <c r="I260" i="16"/>
  <c r="H184" i="16"/>
  <c r="G184" i="16"/>
  <c r="F184" i="16"/>
  <c r="E184" i="16"/>
  <c r="D184" i="16"/>
  <c r="D186" i="16" s="1"/>
  <c r="C184" i="16"/>
  <c r="I182" i="16"/>
  <c r="I180" i="16"/>
  <c r="H179" i="16"/>
  <c r="H186" i="16" s="1"/>
  <c r="G179" i="16"/>
  <c r="G186" i="16" s="1"/>
  <c r="D179" i="16"/>
  <c r="C179" i="16"/>
  <c r="B179" i="16"/>
  <c r="B186" i="16" s="1"/>
  <c r="I177" i="16"/>
  <c r="I176" i="16"/>
  <c r="E175" i="16"/>
  <c r="E179" i="16" s="1"/>
  <c r="E186" i="16" s="1"/>
  <c r="I173" i="16"/>
  <c r="G161" i="16"/>
  <c r="G150" i="16"/>
  <c r="G137" i="16"/>
  <c r="G118" i="16"/>
  <c r="I175" i="16" l="1"/>
  <c r="C186" i="16"/>
  <c r="I179" i="16"/>
  <c r="G168" i="16" s="1"/>
  <c r="F179" i="16"/>
  <c r="F186" i="16" s="1"/>
  <c r="I184" i="16"/>
  <c r="I186" i="16" l="1"/>
  <c r="G169" i="16"/>
  <c r="G170" i="16" s="1"/>
  <c r="D28" i="3" l="1"/>
  <c r="D32" i="5"/>
  <c r="D41" i="4" l="1"/>
  <c r="D20" i="4" l="1"/>
  <c r="D50" i="5" l="1"/>
  <c r="D66" i="5" s="1"/>
  <c r="D64" i="5"/>
  <c r="D68" i="5" l="1"/>
  <c r="D24" i="4"/>
  <c r="D33" i="4"/>
  <c r="D35" i="4" s="1"/>
  <c r="D26" i="4" l="1"/>
  <c r="D43" i="4"/>
  <c r="D44" i="4" l="1"/>
  <c r="D19" i="3"/>
  <c r="D30" i="3" l="1"/>
  <c r="K19" i="2"/>
  <c r="K20" i="2"/>
  <c r="K21" i="2"/>
  <c r="I22" i="2"/>
  <c r="K22" i="2" l="1"/>
  <c r="C25" i="2"/>
</calcChain>
</file>

<file path=xl/sharedStrings.xml><?xml version="1.0" encoding="utf-8"?>
<sst xmlns="http://schemas.openxmlformats.org/spreadsheetml/2006/main" count="596" uniqueCount="517">
  <si>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</si>
  <si>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</si>
  <si>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</si>
  <si>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</si>
  <si>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</si>
  <si>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</si>
  <si>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</si>
  <si>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</si>
  <si>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</si>
  <si>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</si>
  <si>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</si>
  <si>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</si>
  <si>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</si>
  <si>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</si>
  <si>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</si>
  <si>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</si>
  <si>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</si>
  <si>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</si>
  <si>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</si>
  <si>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</si>
  <si>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</si>
  <si>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</si>
  <si>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</si>
  <si>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</si>
  <si>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</si>
  <si>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</si>
  <si>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</si>
  <si>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</si>
  <si>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</si>
  <si>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</si>
  <si>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</si>
  <si>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</si>
  <si>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</si>
  <si>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</si>
  <si>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</si>
  <si>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</si>
  <si>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</si>
  <si>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</si>
  <si>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</si>
  <si>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</si>
  <si>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</si>
  <si>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</si>
  <si>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</si>
  <si>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</si>
  <si>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</si>
  <si>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</si>
  <si>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</si>
  <si>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</si>
  <si>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</si>
  <si>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</si>
  <si>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</si>
  <si>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</si>
  <si>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</si>
  <si>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</si>
  <si>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</si>
  <si>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</si>
  <si>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</si>
  <si>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</si>
  <si>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</si>
  <si>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</si>
  <si>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</si>
  <si>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</si>
  <si>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</si>
  <si>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</si>
  <si>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</si>
  <si>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</si>
  <si>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</si>
  <si>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</si>
  <si>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</si>
  <si>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</si>
  <si>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</si>
  <si>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</si>
  <si>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</si>
  <si>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</si>
  <si>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</si>
  <si>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</si>
  <si>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</si>
  <si>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</si>
  <si>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</si>
  <si>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</si>
  <si>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</si>
  <si>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</si>
  <si>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</si>
  <si>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</si>
  <si>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</si>
  <si>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</si>
  <si>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</si>
  <si>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</si>
  <si>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</si>
  <si>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</si>
  <si>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</si>
  <si>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</si>
  <si>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</si>
  <si>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</si>
  <si>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</si>
  <si>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</si>
  <si>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</si>
  <si>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</si>
  <si>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</si>
  <si>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</si>
  <si>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</si>
  <si>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</si>
  <si>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</si>
  <si>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</si>
  <si>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</si>
  <si>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</si>
  <si>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</si>
  <si>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</si>
  <si>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</si>
  <si>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</si>
  <si>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</si>
  <si>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</si>
  <si>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</si>
  <si>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</si>
  <si>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</si>
  <si>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</si>
  <si>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</si>
  <si>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</si>
  <si>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</si>
  <si>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</si>
  <si>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</si>
  <si>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</si>
  <si>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</si>
  <si>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</si>
  <si>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</si>
  <si>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</si>
  <si>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</si>
  <si>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</si>
  <si>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</si>
  <si>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</si>
  <si>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</si>
  <si>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</si>
  <si>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</si>
  <si>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</si>
  <si>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</si>
  <si>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</si>
  <si>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</si>
  <si>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</si>
  <si>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</si>
  <si>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</si>
  <si>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</si>
  <si>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</si>
  <si>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</si>
  <si>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</si>
  <si>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</si>
  <si>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</si>
  <si>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</si>
  <si>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</si>
  <si>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</si>
  <si>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</si>
  <si>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</si>
  <si>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</si>
  <si>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</si>
  <si>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</si>
  <si>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</si>
  <si>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</si>
  <si>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</si>
  <si>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</si>
  <si>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</si>
  <si>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</si>
  <si>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</si>
  <si>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</si>
  <si>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</si>
  <si>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</si>
  <si>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</si>
  <si>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</si>
  <si>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</si>
  <si>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</si>
  <si>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</si>
  <si>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</si>
  <si>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</si>
  <si>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</si>
  <si>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</si>
  <si>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</si>
  <si>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</si>
  <si>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</si>
  <si>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</si>
  <si>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</si>
  <si>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</si>
  <si>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</si>
  <si>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</si>
  <si>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</si>
  <si>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</si>
  <si>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</si>
  <si>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</si>
  <si>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</si>
  <si>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</si>
  <si>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</si>
  <si>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</si>
  <si>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</si>
  <si>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</si>
  <si>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</si>
  <si>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</si>
  <si>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</si>
  <si>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</si>
  <si>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</si>
  <si>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</si>
  <si>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</si>
  <si>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</si>
  <si>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</si>
  <si>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</si>
  <si>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</si>
  <si>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</si>
  <si>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</si>
  <si>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</si>
  <si>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</si>
  <si>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</si>
  <si>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</si>
  <si>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</si>
  <si>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</si>
  <si>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</si>
  <si>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</si>
  <si>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</si>
  <si>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</si>
  <si>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</si>
  <si>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</si>
  <si>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</si>
  <si>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</si>
  <si>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</si>
  <si>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</si>
  <si>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</si>
  <si>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</si>
  <si>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</si>
  <si>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</si>
  <si>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</si>
  <si>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</si>
  <si>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</si>
  <si>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</si>
  <si>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</si>
  <si>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</si>
  <si>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</si>
  <si>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</si>
  <si>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</si>
  <si>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</si>
  <si>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</si>
  <si>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</si>
  <si>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</si>
  <si>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</si>
  <si>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</si>
  <si>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</si>
  <si>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</si>
  <si>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</si>
  <si>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</si>
  <si>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</si>
  <si>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</si>
  <si>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</si>
  <si>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</si>
  <si>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</si>
  <si>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</si>
  <si>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</si>
  <si>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</si>
  <si>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</si>
  <si>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</si>
  <si>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</si>
  <si>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</si>
  <si>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</si>
  <si>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</si>
  <si>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</si>
  <si>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</si>
  <si>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</si>
  <si>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</si>
  <si>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</si>
  <si>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</si>
  <si>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</si>
  <si>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</si>
  <si>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</si>
  <si>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</si>
  <si>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</si>
  <si>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</si>
  <si>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</si>
  <si>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</si>
  <si>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</si>
  <si>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</si>
  <si>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</si>
  <si>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</si>
  <si>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</si>
  <si>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</si>
  <si>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</si>
  <si>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</si>
  <si>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</si>
  <si>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</si>
  <si>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</si>
  <si>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</si>
  <si>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</si>
  <si>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</si>
  <si>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</si>
  <si>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</si>
  <si>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</si>
  <si>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</si>
  <si>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</si>
  <si>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</si>
  <si>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</si>
  <si>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</si>
  <si>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</si>
  <si>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</si>
  <si>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</si>
  <si>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</si>
  <si>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</si>
  <si>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</si>
  <si>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</si>
  <si>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</si>
  <si>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</si>
  <si>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</si>
  <si>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</si>
  <si>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</si>
  <si>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</si>
  <si>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</si>
  <si>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</si>
  <si>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</si>
  <si>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</si>
  <si>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</si>
  <si>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</si>
  <si>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</si>
  <si>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</si>
  <si>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</si>
  <si>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</si>
  <si>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</si>
  <si>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</si>
  <si>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</si>
  <si>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</si>
  <si>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</si>
  <si>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</si>
  <si>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</si>
  <si>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</si>
  <si>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</si>
  <si>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</si>
  <si>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</si>
  <si>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</si>
  <si>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</si>
  <si>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</si>
  <si>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</si>
  <si>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</si>
  <si>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</si>
  <si>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</si>
  <si>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</si>
  <si>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</si>
  <si>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</si>
  <si>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</si>
  <si>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</si>
  <si>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</si>
  <si>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</si>
  <si>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</si>
  <si>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</si>
  <si>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</si>
  <si>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</si>
  <si>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</si>
  <si>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</si>
  <si>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</si>
  <si>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</si>
  <si>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</si>
  <si>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</si>
  <si>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</si>
  <si>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</si>
  <si>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</si>
  <si>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</si>
  <si>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</si>
  <si>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</si>
  <si>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</si>
  <si>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</si>
  <si>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</si>
  <si>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</si>
  <si>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</si>
  <si>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</si>
  <si>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</si>
  <si>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</si>
  <si>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</si>
  <si>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</si>
  <si>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</si>
  <si>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</si>
  <si>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</si>
  <si>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</si>
  <si>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</si>
  <si>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</si>
  <si>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</si>
  <si>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</si>
  <si>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</si>
  <si>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</si>
  <si>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</si>
  <si>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</si>
  <si>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</si>
  <si>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</si>
  <si>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</si>
  <si>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</si>
  <si>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</si>
  <si>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</si>
  <si>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</si>
  <si>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</si>
  <si>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</si>
  <si>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</si>
  <si>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</si>
  <si>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</si>
  <si>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</si>
  <si>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</si>
  <si>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</si>
  <si>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</si>
  <si>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</si>
  <si>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</si>
  <si>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</si>
  <si>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</si>
  <si>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</si>
  <si>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</si>
  <si>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</si>
  <si>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</si>
  <si>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</si>
  <si>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</si>
  <si>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</si>
  <si>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</si>
  <si>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</si>
  <si>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</si>
  <si>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</si>
  <si>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</si>
  <si>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</si>
  <si>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</si>
  <si>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</si>
  <si>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</si>
  <si>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</si>
  <si>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Contribuciones a la Tesoreria de la Seguridad Social</t>
  </si>
  <si>
    <t>,</t>
  </si>
  <si>
    <t xml:space="preserve"> Tomas Emilio Duran Garden
Director General</t>
  </si>
  <si>
    <t>Marino Antonio Jimenez de la Cruz
Director Administrativo Financiero.</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</si>
  <si>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</si>
  <si>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</si>
  <si>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</si>
  <si>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</si>
  <si>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</si>
  <si>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</si>
  <si>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</si>
  <si>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</si>
  <si>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DEPOSITO FERRETERO</t>
  </si>
  <si>
    <t>RENZO AUTO PARTS, S.R.L</t>
  </si>
  <si>
    <t>REYES &amp; MARTINEZ, S.R.L</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</si>
  <si>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</si>
  <si>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</si>
  <si>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</si>
  <si>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</si>
  <si>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</si>
  <si>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</si>
  <si>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</si>
  <si>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</si>
  <si>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</si>
  <si>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</si>
  <si>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</si>
  <si>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</si>
  <si>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</si>
  <si>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</si>
  <si>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</si>
  <si>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</si>
  <si>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</si>
  <si>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</si>
  <si>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</si>
  <si>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</si>
  <si>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</si>
  <si>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</si>
  <si>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</si>
  <si>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</si>
  <si>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</si>
  <si>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</si>
  <si>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</si>
  <si>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</si>
  <si>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</si>
  <si>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</si>
  <si>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</si>
  <si>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</si>
  <si>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</si>
  <si>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</si>
  <si>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</si>
  <si>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</si>
  <si>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</si>
  <si>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</si>
  <si>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</si>
  <si>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</si>
  <si>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</si>
  <si>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</si>
  <si>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Marino Antonio Jimenez de la Cruz</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</si>
  <si>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</si>
  <si>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</si>
  <si>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r>
      <t xml:space="preserve">Nota: </t>
    </r>
    <r>
      <rPr>
        <sz val="13"/>
        <rFont val="Arial"/>
        <family val="2"/>
      </rPr>
      <t xml:space="preserve">La variacion entre contabilidad y presupuesto, se debe  a que contabilidad registra las revervas realizadas para la preataciones.
</t>
    </r>
  </si>
  <si>
    <t>Nota: La variacion entre contabilidad y presupuesto en el gasto, se debe  a que contabilidad registra el cloro y sulfato (sacado de Inventerio) utilizado en los acuedutos  como nuestro costo de venta.</t>
  </si>
  <si>
    <t>Deprecisacion Edificio y Componente</t>
  </si>
  <si>
    <t>Saldo al 30 de julio de 2025</t>
  </si>
  <si>
    <t>zona franca</t>
  </si>
  <si>
    <t>SUPERMERCADO JOSE LUIS SRL</t>
  </si>
  <si>
    <t>Gastos de Representación</t>
  </si>
  <si>
    <t xml:space="preserve">Retencion 5% Garantía                                                                                                 </t>
  </si>
  <si>
    <r>
      <t xml:space="preserve">                  </t>
    </r>
    <r>
      <rPr>
        <b/>
        <sz val="13"/>
        <rFont val="Times New Roman"/>
        <family val="1"/>
      </rPr>
      <t>Diana Polanco de Villaman
                        Enc. Contabilidad</t>
    </r>
  </si>
  <si>
    <r>
      <rPr>
        <b/>
        <sz val="12"/>
        <color rgb="FF231F20"/>
        <rFont val="Avenir Next LT Pro"/>
        <family val="2"/>
      </rPr>
      <t>Resultado financiero (1-2)</t>
    </r>
  </si>
  <si>
    <t>Durante el año terminado el 31 de agosto  2025</t>
  </si>
  <si>
    <t>Al 31 de Agosto de 2025</t>
  </si>
  <si>
    <t>Del ejercicio terminado al 31 de Agosto del 2025</t>
  </si>
  <si>
    <t>Del ejercicio terminado al 31 de Agosto 2025</t>
  </si>
  <si>
    <t>Al 31 de agosto del 2025, los principales funcionarios de La Corporación de Acueductos y Alcantarillados de Puerto Plata (CORAAPPLATA) son los siguientes:</t>
  </si>
  <si>
    <t>CEDUCOMPP</t>
  </si>
  <si>
    <t>RIGOBERTO LOPEZ VASQUEZ</t>
  </si>
  <si>
    <t>ROSA AMERICA SANTOS VASQUEZ</t>
  </si>
  <si>
    <t>ROSA YNES RODRIGUEZ</t>
  </si>
  <si>
    <t>SINERGIT, SA</t>
  </si>
  <si>
    <t>TONY RADAMIENTOS</t>
  </si>
  <si>
    <t>VILMA F. MARTINEZ VARGAS</t>
  </si>
  <si>
    <t>ZIRIA MARTINEZ HERNANDEZ</t>
  </si>
  <si>
    <r>
      <t xml:space="preserve">Al 31 de agostoo del 2025, las cuentas bancarias presentan los siguientes balances </t>
    </r>
    <r>
      <rPr>
        <b/>
        <sz val="12"/>
        <color theme="1"/>
        <rFont val="Arial"/>
        <family val="2"/>
      </rPr>
      <t>RD$ 580,452,611.20</t>
    </r>
    <r>
      <rPr>
        <sz val="12"/>
        <color theme="1"/>
        <rFont val="Arial"/>
        <family val="2"/>
      </rPr>
      <t>. Según Detalle:</t>
    </r>
  </si>
  <si>
    <r>
      <t xml:space="preserve">Al 31 de agosto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RD$ 2,264,370,731.11</t>
    </r>
    <r>
      <rPr>
        <sz val="12"/>
        <color theme="1"/>
        <rFont val="Arial"/>
        <family val="2"/>
      </rPr>
      <t xml:space="preserve">  según se detalla:</t>
    </r>
  </si>
  <si>
    <r>
      <t>Al 31 de agosto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RD$ 3,774,924.47</t>
    </r>
    <r>
      <rPr>
        <sz val="12"/>
        <color theme="1"/>
        <rFont val="Arial"/>
        <family val="2"/>
      </rPr>
      <t xml:space="preserve"> Según se detalla:</t>
    </r>
  </si>
  <si>
    <r>
      <t xml:space="preserve">Al 31 de agosto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RD$ 963,297.30</t>
    </r>
    <r>
      <rPr>
        <sz val="12"/>
        <color theme="1"/>
        <rFont val="Arial"/>
        <family val="2"/>
      </rPr>
      <t xml:space="preserve"> Según se detalla:</t>
    </r>
  </si>
  <si>
    <r>
      <t xml:space="preserve">Al 31 de agosto del 2025, los balances de las cuentas de Activos No Financieros (Neto) son de 
</t>
    </r>
    <r>
      <rPr>
        <b/>
        <sz val="12"/>
        <color theme="1"/>
        <rFont val="Arial"/>
        <family val="2"/>
      </rPr>
      <t>RD$ 1,212,049,346.96.</t>
    </r>
    <r>
      <rPr>
        <sz val="12"/>
        <color theme="1"/>
        <rFont val="Arial"/>
        <family val="2"/>
      </rPr>
      <t>, según detalle:</t>
    </r>
  </si>
  <si>
    <r>
      <t xml:space="preserve">Las cuentas por pagar a corto plazo  al 31 de agosto del 2025, son de </t>
    </r>
    <r>
      <rPr>
        <b/>
        <sz val="12"/>
        <color theme="1"/>
        <rFont val="Arial"/>
        <family val="2"/>
      </rPr>
      <t xml:space="preserve">RD$ 282,248.69. </t>
    </r>
    <r>
      <rPr>
        <sz val="12"/>
        <color theme="1"/>
        <rFont val="Arial"/>
        <family val="2"/>
      </rPr>
      <t>Según detalle:</t>
    </r>
  </si>
  <si>
    <r>
      <t xml:space="preserve">Un detalle de la Retenciones y Acumulaciones por Pagar al 31 de agosto 2025, son de </t>
    </r>
    <r>
      <rPr>
        <b/>
        <sz val="12"/>
        <rFont val="Arial"/>
        <family val="2"/>
      </rPr>
      <t xml:space="preserve">RD $145,792,299.75. </t>
    </r>
    <r>
      <rPr>
        <sz val="12"/>
        <rFont val="Arial"/>
        <family val="2"/>
      </rPr>
      <t xml:space="preserve">Según detalle:             </t>
    </r>
  </si>
  <si>
    <r>
      <rPr>
        <sz val="12"/>
        <rFont val="Arial"/>
        <family val="2"/>
      </rPr>
      <t xml:space="preserve">Un detalle de Otros Pasivos Corrientes al 31 de agosto 2025, son de </t>
    </r>
    <r>
      <rPr>
        <b/>
        <sz val="12"/>
        <rFont val="Arial"/>
        <family val="2"/>
      </rPr>
      <t>RD</t>
    </r>
    <r>
      <rPr>
        <sz val="12"/>
        <color theme="1"/>
        <rFont val="Arial"/>
        <family val="2"/>
      </rPr>
      <t xml:space="preserve"> $</t>
    </r>
    <r>
      <rPr>
        <b/>
        <sz val="12"/>
        <color theme="1"/>
        <rFont val="Arial"/>
        <family val="2"/>
      </rPr>
      <t xml:space="preserve"> 11,036,863.21</t>
    </r>
    <r>
      <rPr>
        <sz val="12"/>
        <color theme="1"/>
        <rFont val="Arial"/>
        <family val="2"/>
      </rPr>
      <t xml:space="preserve"> 
Según detalle:</t>
    </r>
  </si>
  <si>
    <r>
      <rPr>
        <sz val="12"/>
        <rFont val="Arial"/>
        <family val="2"/>
      </rPr>
      <t xml:space="preserve">Capital Al 31 de agosto del 2025, son de </t>
    </r>
    <r>
      <rPr>
        <b/>
        <sz val="12"/>
        <rFont val="Arial"/>
        <family val="2"/>
      </rPr>
      <t>RD $ 3,904,499,499</t>
    </r>
    <r>
      <rPr>
        <b/>
        <sz val="12"/>
        <color theme="1"/>
        <rFont val="Arial"/>
        <family val="2"/>
      </rPr>
      <t>.39</t>
    </r>
    <r>
      <rPr>
        <sz val="12"/>
        <color theme="1"/>
        <rFont val="Arial"/>
        <family val="2"/>
      </rPr>
      <t xml:space="preserve"> la composición del capital de la Institución es como sigue:</t>
    </r>
  </si>
  <si>
    <r>
      <t xml:space="preserve">Al  31  de  agosto del 2025,  la  Corporación  de  Acueducto  y Alcantarillado de Puerto Plata, por servicios de agua y alcantarillado sus ingresos totales por Transacciones con contraprestación de servicios fueron de </t>
    </r>
    <r>
      <rPr>
        <b/>
        <sz val="12"/>
        <rFont val="Arial"/>
        <family val="2"/>
      </rPr>
      <t>RD$ 375,842,855.00</t>
    </r>
    <r>
      <rPr>
        <sz val="12"/>
        <rFont val="Arial"/>
        <family val="2"/>
      </rPr>
      <t xml:space="preserve"> según detalle:</t>
    </r>
  </si>
  <si>
    <r>
      <t xml:space="preserve">Al 31 de agosto del 2025, la Corporación de Acueducto y Alcantarillado de Puerto Plata, en aportes 
corriente, capital y energía no cortable el total recibido por transferencia fueron de </t>
    </r>
    <r>
      <rPr>
        <b/>
        <sz val="12"/>
        <rFont val="Arial"/>
        <family val="2"/>
      </rPr>
      <t xml:space="preserve">RD$ 323,864,059.84, </t>
    </r>
    <r>
      <rPr>
        <sz val="12"/>
        <rFont val="Arial"/>
        <family val="2"/>
      </rPr>
      <t>según detalle:</t>
    </r>
  </si>
  <si>
    <r>
      <t xml:space="preserve">Al 31 de agosto del 2025, la Corporación de Acueducto y Alcantarillado de Puerto Plata, por la partida 
de otros cobros, los ingresos fueron de </t>
    </r>
    <r>
      <rPr>
        <b/>
        <sz val="12"/>
        <rFont val="Arial"/>
        <family val="2"/>
      </rPr>
      <t xml:space="preserve">RD$ 9,606,825.06, </t>
    </r>
    <r>
      <rPr>
        <sz val="12"/>
        <rFont val="Arial"/>
        <family val="2"/>
      </rPr>
      <t>según detalle:</t>
    </r>
  </si>
  <si>
    <r>
      <t xml:space="preserve">Al 31 de agosto del 2025 la Corporación de Acueducto y Alcantarillado de Puerto Plata, sus Sueldos, Salarios y beneficios a empleados fueron de </t>
    </r>
    <r>
      <rPr>
        <b/>
        <sz val="12"/>
        <rFont val="Arial"/>
        <family val="2"/>
      </rPr>
      <t xml:space="preserve">RD$ 160,346,492.48 , </t>
    </r>
    <r>
      <rPr>
        <sz val="12"/>
        <rFont val="Arial"/>
        <family val="2"/>
      </rPr>
      <t>según detalle:</t>
    </r>
  </si>
  <si>
    <r>
      <t>Al  31 de  agosto del 2025,  la  Corporación  de  Acueducto  y Alcantarillado de Puerto Plata, su Suministro y materiales para consumo fueron de RD$ 19,644,266.72</t>
    </r>
    <r>
      <rPr>
        <b/>
        <sz val="12"/>
        <rFont val="Arial"/>
        <family val="2"/>
      </rPr>
      <t>.</t>
    </r>
    <r>
      <rPr>
        <sz val="12"/>
        <rFont val="Arial"/>
        <family val="2"/>
      </rPr>
      <t xml:space="preserve"> según detalle:</t>
    </r>
  </si>
  <si>
    <r>
      <t>Al 31  de  agosto del 2025,  la  Corporación  de  Acueducto  y Alcantarillado de Puerto Plata, sus 
gastos de depreciación y amortización fueron de RD$</t>
    </r>
    <r>
      <rPr>
        <b/>
        <sz val="12"/>
        <rFont val="Arial"/>
        <family val="2"/>
      </rPr>
      <t xml:space="preserve"> 18,186,976</t>
    </r>
    <r>
      <rPr>
        <sz val="12"/>
        <rFont val="Arial"/>
        <family val="2"/>
      </rPr>
      <t>.42</t>
    </r>
  </si>
  <si>
    <r>
      <t>Al  31  de  agosto del 2025,  la  Corporación  de  Acueducto  y Alcantarillado de Puerto Plata, sus Otros gastos fueron de RD$</t>
    </r>
    <r>
      <rPr>
        <b/>
        <sz val="12"/>
        <rFont val="Arial"/>
        <family val="2"/>
      </rPr>
      <t xml:space="preserve"> 248,024,356.23</t>
    </r>
    <r>
      <rPr>
        <sz val="12"/>
        <rFont val="Arial"/>
        <family val="2"/>
      </rPr>
      <t>, según detalle:</t>
    </r>
  </si>
  <si>
    <r>
      <t xml:space="preserve">Al 31  de julio del 2025,  la  Corporación  de  Acueducto  y Acantarillado de Puerto Plata, los Gastos Financieros fueron de </t>
    </r>
    <r>
      <rPr>
        <b/>
        <sz val="12"/>
        <rFont val="Arial"/>
        <family val="2"/>
      </rPr>
      <t>RD$ 1,610,229.65</t>
    </r>
    <r>
      <rPr>
        <sz val="12"/>
        <rFont val="Arial"/>
        <family val="2"/>
      </rPr>
      <t>, según detalle:</t>
    </r>
  </si>
  <si>
    <t xml:space="preserve">                                                                     405-05171-1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</si>
</sst>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sz val="11"/>
      <color theme="1"/>
      <name val="Arial"/>
      <family val="2"/>
    </font>
    <font>
      <sz val="12"/>
      <color rgb="FF000000"/>
      <name val="Avenir Next LT Pro"/>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9">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5" fillId="0" borderId="0" xfId="0" applyFont="1" applyAlignment="1">
      <alignment horizontal="left" vertical="center"/>
    </xf>
    <xf numFmtId="164" fontId="0" fillId="0" borderId="0" xfId="0" applyNumberForma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0" fontId="37" fillId="0" borderId="0" xfId="0" applyFont="1" applyAlignment="1">
      <alignment horizontal="center"/>
    </xf>
    <xf numFmtId="166" fontId="37" fillId="0" borderId="0" xfId="1" applyNumberFormat="1" applyFont="1" applyBorder="1"/>
    <xf numFmtId="0" fontId="38" fillId="0" borderId="0" xfId="0" applyFont="1"/>
    <xf numFmtId="0" fontId="45" fillId="0" borderId="0" xfId="0" applyFont="1"/>
    <xf numFmtId="0" fontId="37" fillId="0" borderId="0" xfId="0" applyFont="1"/>
    <xf numFmtId="0" fontId="46" fillId="0" borderId="0" xfId="0" applyFont="1" applyAlignment="1">
      <alignment horizontal="left" vertical="top"/>
    </xf>
    <xf numFmtId="166" fontId="46" fillId="5" borderId="0" xfId="1" applyNumberFormat="1" applyFont="1" applyFill="1" applyBorder="1" applyAlignment="1">
      <alignment horizontal="center" vertical="center" wrapText="1"/>
    </xf>
    <xf numFmtId="0" fontId="46" fillId="0" borderId="0" xfId="0" applyFont="1" applyAlignment="1">
      <alignment horizontal="left" vertical="center"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49" fillId="0" borderId="0" xfId="0" applyFont="1" applyAlignment="1">
      <alignment horizontal="left" wrapText="1"/>
    </xf>
    <xf numFmtId="0" fontId="37" fillId="0" borderId="0" xfId="0" applyFont="1" applyAlignment="1">
      <alignment horizontal="justify" vertical="center" wrapText="1"/>
    </xf>
    <xf numFmtId="0" fontId="53" fillId="0" borderId="0" xfId="0" applyFont="1" applyAlignment="1">
      <alignment horizontal="justify" vertical="center" wrapText="1"/>
    </xf>
    <xf numFmtId="0" fontId="54"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6" fillId="0" borderId="7" xfId="0" applyFont="1" applyBorder="1" applyAlignment="1">
      <alignment horizontal="left" vertical="center" wrapText="1"/>
    </xf>
    <xf numFmtId="166" fontId="46" fillId="5" borderId="8" xfId="1" applyNumberFormat="1" applyFont="1" applyFill="1" applyBorder="1" applyAlignment="1">
      <alignment horizontal="center" vertical="center" wrapText="1"/>
    </xf>
    <xf numFmtId="166" fontId="46" fillId="5" borderId="8" xfId="0" applyNumberFormat="1" applyFont="1" applyFill="1" applyBorder="1" applyAlignment="1">
      <alignment horizontal="center" vertical="center" wrapText="1"/>
    </xf>
    <xf numFmtId="0" fontId="46" fillId="0" borderId="10" xfId="0" applyFont="1" applyBorder="1" applyAlignment="1">
      <alignment horizontal="left" vertical="center" wrapText="1"/>
    </xf>
    <xf numFmtId="165" fontId="47" fillId="0" borderId="5" xfId="1" applyFont="1" applyFill="1" applyBorder="1" applyAlignment="1">
      <alignment horizontal="center" vertical="center" wrapText="1"/>
    </xf>
    <xf numFmtId="165" fontId="46" fillId="0" borderId="12" xfId="1" applyFont="1" applyFill="1" applyBorder="1" applyAlignment="1">
      <alignment horizontal="left" vertical="center" wrapText="1"/>
    </xf>
    <xf numFmtId="165" fontId="47" fillId="0" borderId="11" xfId="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40" fillId="2" borderId="0" xfId="0" applyFont="1" applyFill="1"/>
    <xf numFmtId="0" fontId="17" fillId="0" borderId="0" xfId="0" applyFont="1" applyAlignment="1">
      <alignment horizontal="center" vertical="center"/>
    </xf>
    <xf numFmtId="165" fontId="0" fillId="0" borderId="0" xfId="1" applyFont="1" applyAlignment="1">
      <alignment vertical="center"/>
    </xf>
    <xf numFmtId="166" fontId="41" fillId="0" borderId="0" xfId="0" applyNumberFormat="1" applyFont="1"/>
    <xf numFmtId="0" fontId="56" fillId="0" borderId="0" xfId="0" applyFont="1" applyAlignment="1">
      <alignment vertical="center" wrapText="1"/>
    </xf>
    <xf numFmtId="166" fontId="3" fillId="3" borderId="3" xfId="1" applyNumberFormat="1" applyFont="1" applyFill="1" applyBorder="1" applyAlignment="1">
      <alignment vertical="center"/>
    </xf>
    <xf numFmtId="165" fontId="58" fillId="0" borderId="0" xfId="1" applyFont="1"/>
    <xf numFmtId="0" fontId="58" fillId="0" borderId="0" xfId="0" applyFont="1"/>
    <xf numFmtId="165" fontId="58" fillId="2" borderId="0" xfId="1" applyFont="1" applyFill="1"/>
    <xf numFmtId="0" fontId="58" fillId="2" borderId="0" xfId="0" applyFont="1" applyFill="1"/>
    <xf numFmtId="4" fontId="58" fillId="0" borderId="0" xfId="0" applyNumberFormat="1" applyFont="1"/>
    <xf numFmtId="165" fontId="62" fillId="2" borderId="0" xfId="1" applyFont="1" applyFill="1" applyAlignment="1">
      <alignment horizontal="center" vertical="top" wrapText="1"/>
    </xf>
    <xf numFmtId="165" fontId="3" fillId="0" borderId="4" xfId="1" applyFont="1" applyFill="1" applyBorder="1" applyAlignment="1">
      <alignment vertical="center"/>
    </xf>
    <xf numFmtId="0" fontId="40" fillId="0" borderId="0" xfId="0" applyFont="1" applyAlignment="1">
      <alignment vertical="top"/>
    </xf>
    <xf numFmtId="165" fontId="61" fillId="0" borderId="0" xfId="1" applyFont="1" applyAlignment="1">
      <alignment horizontal="center" vertical="top" wrapText="1"/>
    </xf>
    <xf numFmtId="168" fontId="60" fillId="6" borderId="0" xfId="0" applyNumberFormat="1" applyFont="1" applyFill="1" applyAlignment="1">
      <alignment horizontal="left" vertical="top" wrapText="1"/>
    </xf>
    <xf numFmtId="0" fontId="61" fillId="6" borderId="0" xfId="0" applyFont="1" applyFill="1" applyAlignment="1">
      <alignment horizontal="left" vertical="top" wrapText="1"/>
    </xf>
    <xf numFmtId="165" fontId="61" fillId="6" borderId="0" xfId="1" applyFont="1" applyFill="1" applyAlignment="1">
      <alignment horizontal="center" vertical="top" wrapText="1"/>
    </xf>
    <xf numFmtId="165" fontId="21" fillId="0" borderId="0" xfId="1" applyFont="1"/>
    <xf numFmtId="166" fontId="0" fillId="0" borderId="0" xfId="0" applyNumberFormat="1" applyAlignment="1">
      <alignment vertical="center"/>
    </xf>
    <xf numFmtId="165" fontId="24" fillId="0" borderId="0" xfId="1" applyFont="1" applyAlignment="1">
      <alignment vertical="center"/>
    </xf>
    <xf numFmtId="165" fontId="24" fillId="0" borderId="0" xfId="1" applyFont="1"/>
    <xf numFmtId="165" fontId="24"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4" fillId="0" borderId="0" xfId="1" applyFont="1" applyAlignment="1">
      <alignment horizontal="left" vertical="center"/>
    </xf>
    <xf numFmtId="165" fontId="24" fillId="0" borderId="0" xfId="1" applyFont="1" applyFill="1" applyBorder="1" applyAlignment="1"/>
    <xf numFmtId="165" fontId="30" fillId="0" borderId="1" xfId="1" applyFont="1" applyFill="1" applyBorder="1" applyAlignment="1"/>
    <xf numFmtId="165" fontId="30" fillId="0" borderId="0" xfId="1" applyFont="1" applyAlignment="1">
      <alignment vertical="center"/>
    </xf>
    <xf numFmtId="165" fontId="21" fillId="0" borderId="0" xfId="1" applyFont="1" applyAlignment="1">
      <alignment vertical="center"/>
    </xf>
    <xf numFmtId="165" fontId="21" fillId="0" borderId="0" xfId="1" applyFont="1" applyFill="1" applyBorder="1" applyAlignment="1"/>
    <xf numFmtId="165" fontId="21" fillId="0" borderId="1" xfId="1" applyFont="1" applyBorder="1" applyAlignment="1">
      <alignment vertical="center"/>
    </xf>
    <xf numFmtId="165" fontId="16" fillId="0" borderId="0" xfId="1" applyFont="1" applyAlignment="1">
      <alignment vertical="center"/>
    </xf>
    <xf numFmtId="165" fontId="21" fillId="0" borderId="1" xfId="1" applyFont="1" applyBorder="1"/>
    <xf numFmtId="165" fontId="21" fillId="0" borderId="0" xfId="1" applyFont="1" applyFill="1" applyBorder="1" applyAlignment="1">
      <alignment vertical="center"/>
    </xf>
    <xf numFmtId="165" fontId="16" fillId="0" borderId="2" xfId="1" applyFont="1" applyFill="1" applyBorder="1" applyAlignment="1">
      <alignment vertical="center"/>
    </xf>
    <xf numFmtId="165" fontId="5" fillId="0" borderId="0" xfId="1" applyFont="1" applyBorder="1" applyAlignment="1">
      <alignment vertical="center" wrapText="1"/>
    </xf>
    <xf numFmtId="165" fontId="2" fillId="0" borderId="1" xfId="1" applyFont="1" applyBorder="1" applyAlignment="1">
      <alignment vertical="center" wrapText="1"/>
    </xf>
    <xf numFmtId="165" fontId="40" fillId="0" borderId="0" xfId="0" applyNumberFormat="1" applyFont="1" applyAlignment="1">
      <alignment vertical="top" wrapText="1"/>
    </xf>
    <xf numFmtId="165" fontId="40" fillId="0" borderId="0" xfId="1" applyFont="1" applyFill="1" applyAlignment="1">
      <alignment wrapText="1"/>
    </xf>
    <xf numFmtId="165" fontId="40" fillId="0" borderId="0" xfId="1" applyFont="1" applyFill="1" applyAlignment="1">
      <alignment vertical="top" wrapText="1"/>
    </xf>
    <xf numFmtId="0" fontId="46" fillId="0" borderId="0" xfId="0" applyFont="1" applyAlignment="1">
      <alignment horizontal="left" vertical="top" wrapText="1"/>
    </xf>
    <xf numFmtId="0" fontId="47" fillId="0" borderId="0" xfId="0" applyFont="1" applyAlignment="1">
      <alignment horizontal="left" vertical="center"/>
    </xf>
    <xf numFmtId="165" fontId="47" fillId="0" borderId="10" xfId="1" applyFont="1" applyFill="1" applyBorder="1" applyAlignment="1">
      <alignment horizontal="center" vertical="center" wrapText="1"/>
    </xf>
    <xf numFmtId="165" fontId="47" fillId="0" borderId="7" xfId="1" applyFont="1" applyFill="1" applyBorder="1" applyAlignment="1">
      <alignment vertical="center" wrapText="1"/>
    </xf>
    <xf numFmtId="165" fontId="46" fillId="5" borderId="12" xfId="1" applyFont="1" applyFill="1" applyBorder="1" applyAlignment="1">
      <alignment horizontal="center" vertical="center" wrapText="1"/>
    </xf>
    <xf numFmtId="165" fontId="46" fillId="5" borderId="7" xfId="1" applyFont="1" applyFill="1" applyBorder="1" applyAlignment="1">
      <alignment horizontal="center" vertical="center" wrapText="1"/>
    </xf>
    <xf numFmtId="165" fontId="47" fillId="0" borderId="14" xfId="1" applyFont="1" applyFill="1" applyBorder="1" applyAlignment="1">
      <alignment horizontal="center" vertical="center" wrapText="1"/>
    </xf>
    <xf numFmtId="165" fontId="47" fillId="0" borderId="12" xfId="1" applyFont="1" applyFill="1" applyBorder="1" applyAlignment="1">
      <alignment horizontal="center" vertical="center" wrapText="1"/>
    </xf>
    <xf numFmtId="165" fontId="47" fillId="0" borderId="7" xfId="1" applyFont="1" applyFill="1" applyBorder="1" applyAlignment="1">
      <alignment horizontal="center" vertical="center" wrapText="1"/>
    </xf>
    <xf numFmtId="165" fontId="46" fillId="5" borderId="0" xfId="1" applyFont="1" applyFill="1" applyBorder="1" applyAlignment="1">
      <alignment horizontal="center" vertical="center" wrapText="1"/>
    </xf>
    <xf numFmtId="0" fontId="63" fillId="0" borderId="0" xfId="0" applyFont="1" applyAlignment="1">
      <alignment horizontal="center"/>
    </xf>
    <xf numFmtId="0" fontId="63" fillId="0" borderId="0" xfId="0" applyFont="1" applyAlignment="1">
      <alignment horizontal="center" wrapText="1"/>
    </xf>
    <xf numFmtId="166" fontId="45" fillId="0" borderId="0" xfId="1" applyNumberFormat="1" applyFont="1"/>
    <xf numFmtId="165" fontId="45" fillId="0" borderId="0" xfId="1" applyFont="1"/>
    <xf numFmtId="0" fontId="45" fillId="0" borderId="0" xfId="0" applyFont="1" applyAlignment="1">
      <alignment wrapText="1"/>
    </xf>
    <xf numFmtId="166" fontId="40" fillId="0" borderId="0" xfId="0" applyNumberFormat="1" applyFont="1" applyAlignment="1">
      <alignment vertical="top" wrapText="1"/>
    </xf>
    <xf numFmtId="0" fontId="18" fillId="0" borderId="0" xfId="0" applyFont="1" applyAlignment="1">
      <alignment vertical="center"/>
    </xf>
    <xf numFmtId="169" fontId="64" fillId="0" borderId="0" xfId="0" applyNumberFormat="1" applyFont="1" applyAlignment="1">
      <alignment horizontal="left" vertical="top" wrapText="1"/>
    </xf>
    <xf numFmtId="0" fontId="62" fillId="0" borderId="0" xfId="0" applyFont="1" applyAlignment="1">
      <alignment horizontal="left" vertical="top" wrapText="1"/>
    </xf>
    <xf numFmtId="165" fontId="62" fillId="0" borderId="0" xfId="1" applyFont="1" applyAlignment="1">
      <alignment horizontal="center" vertical="top" wrapText="1"/>
    </xf>
    <xf numFmtId="169" fontId="64" fillId="2" borderId="0" xfId="0" applyNumberFormat="1" applyFont="1" applyFill="1" applyAlignment="1">
      <alignment horizontal="left" vertical="top" wrapText="1"/>
    </xf>
    <xf numFmtId="0" fontId="62" fillId="2" borderId="0" xfId="0" applyFont="1" applyFill="1" applyAlignment="1">
      <alignment horizontal="left" vertical="top" wrapText="1"/>
    </xf>
    <xf numFmtId="165" fontId="61" fillId="2" borderId="0" xfId="1" applyFont="1" applyFill="1" applyAlignment="1">
      <alignment horizontal="center" vertical="top" wrapText="1"/>
    </xf>
    <xf numFmtId="0" fontId="58" fillId="6" borderId="0" xfId="0" applyFont="1" applyFill="1" applyAlignment="1">
      <alignment horizontal="left" vertical="top" wrapText="1"/>
    </xf>
    <xf numFmtId="0" fontId="61" fillId="6" borderId="0" xfId="0" applyFont="1" applyFill="1" applyAlignment="1">
      <alignment horizontal="left" vertical="center" wrapText="1"/>
    </xf>
    <xf numFmtId="165" fontId="61" fillId="6" borderId="0" xfId="1" applyFont="1" applyFill="1" applyAlignment="1">
      <alignment horizontal="center" vertical="center" wrapText="1"/>
    </xf>
    <xf numFmtId="0" fontId="58" fillId="0" borderId="0" xfId="0" applyFont="1" applyAlignment="1">
      <alignment horizontal="center"/>
    </xf>
    <xf numFmtId="165" fontId="58" fillId="0" borderId="0" xfId="1" applyFont="1" applyBorder="1"/>
    <xf numFmtId="165" fontId="24" fillId="0" borderId="0" xfId="1" applyFont="1" applyFill="1" applyBorder="1" applyAlignment="1">
      <alignment vertical="center"/>
    </xf>
    <xf numFmtId="165" fontId="24"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6" fillId="0" borderId="0" xfId="1" applyFont="1" applyBorder="1" applyAlignment="1">
      <alignment vertical="center" wrapText="1"/>
    </xf>
    <xf numFmtId="165" fontId="0" fillId="0" borderId="0" xfId="0" applyNumberFormat="1" applyAlignment="1">
      <alignment vertical="center" wrapText="1"/>
    </xf>
    <xf numFmtId="166" fontId="0" fillId="0" borderId="0" xfId="0" applyNumberFormat="1" applyAlignment="1">
      <alignment vertical="center" wrapText="1"/>
    </xf>
    <xf numFmtId="165" fontId="5" fillId="0" borderId="0" xfId="1" applyFont="1" applyBorder="1" applyAlignment="1">
      <alignment wrapText="1"/>
    </xf>
    <xf numFmtId="165" fontId="5" fillId="0" borderId="0" xfId="1" applyFont="1" applyBorder="1" applyAlignment="1">
      <alignment horizontal="left" vertical="center" wrapText="1"/>
    </xf>
    <xf numFmtId="165" fontId="2" fillId="0" borderId="0" xfId="1" applyFont="1" applyBorder="1" applyAlignment="1">
      <alignment wrapText="1"/>
    </xf>
    <xf numFmtId="165" fontId="2" fillId="0" borderId="0" xfId="1" applyFont="1" applyBorder="1" applyAlignment="1">
      <alignment horizontal="left" vertical="center" wrapText="1"/>
    </xf>
    <xf numFmtId="165" fontId="5" fillId="0" borderId="1" xfId="1" applyFont="1" applyBorder="1" applyAlignment="1">
      <alignment vertical="center" wrapText="1"/>
    </xf>
    <xf numFmtId="165" fontId="6" fillId="0" borderId="0" xfId="1" applyFont="1" applyBorder="1" applyAlignment="1">
      <alignment wrapText="1"/>
    </xf>
    <xf numFmtId="165" fontId="37" fillId="0" borderId="2" xfId="1" applyFont="1" applyBorder="1" applyAlignment="1">
      <alignment wrapText="1"/>
    </xf>
    <xf numFmtId="165" fontId="37" fillId="0" borderId="2" xfId="1" applyFont="1" applyFill="1" applyBorder="1" applyAlignment="1">
      <alignment wrapText="1"/>
    </xf>
    <xf numFmtId="165" fontId="37" fillId="0" borderId="6" xfId="1" applyFont="1" applyFill="1" applyBorder="1" applyAlignment="1">
      <alignment wrapText="1"/>
    </xf>
    <xf numFmtId="165" fontId="38" fillId="0" borderId="0" xfId="1" applyFont="1" applyAlignment="1">
      <alignment vertical="center" wrapText="1"/>
    </xf>
    <xf numFmtId="165" fontId="38" fillId="0" borderId="0" xfId="1" applyFont="1" applyFill="1" applyAlignment="1">
      <alignment vertical="center" wrapText="1"/>
    </xf>
    <xf numFmtId="165" fontId="44" fillId="0" borderId="2" xfId="1" applyFont="1" applyBorder="1"/>
    <xf numFmtId="165" fontId="39" fillId="0" borderId="2" xfId="1" applyFont="1" applyBorder="1" applyAlignment="1">
      <alignment vertical="top" wrapText="1"/>
    </xf>
    <xf numFmtId="165" fontId="40" fillId="2" borderId="0" xfId="1" applyFont="1" applyFill="1"/>
    <xf numFmtId="165" fontId="39" fillId="0" borderId="2" xfId="1" applyFont="1" applyFill="1" applyBorder="1" applyAlignment="1">
      <alignment wrapText="1"/>
    </xf>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wrapText="1"/>
    </xf>
    <xf numFmtId="0" fontId="2" fillId="0" borderId="0" xfId="0" applyFont="1" applyAlignment="1">
      <alignment horizontal="left" vertical="center" wrapText="1"/>
    </xf>
    <xf numFmtId="0" fontId="57" fillId="0" borderId="0" xfId="0" applyFont="1" applyAlignment="1">
      <alignment horizontal="center" vertical="center"/>
    </xf>
    <xf numFmtId="0" fontId="59" fillId="6" borderId="0" xfId="0" applyFont="1" applyFill="1" applyAlignment="1">
      <alignment horizontal="center" vertical="center"/>
    </xf>
    <xf numFmtId="0" fontId="60" fillId="0" borderId="0" xfId="0" applyFont="1" applyAlignment="1">
      <alignment horizontal="center" vertical="center"/>
    </xf>
    <xf numFmtId="0" fontId="58" fillId="0" borderId="0" xfId="0" applyFont="1" applyAlignment="1">
      <alignment horizontal="center" vertical="top"/>
    </xf>
    <xf numFmtId="0" fontId="61" fillId="0" borderId="0" xfId="0" applyFont="1" applyAlignment="1">
      <alignment horizontal="left" vertical="center" wrapText="1"/>
    </xf>
    <xf numFmtId="0" fontId="39" fillId="0" borderId="0" xfId="0" applyFont="1" applyAlignment="1">
      <alignment vertical="top" wrapText="1"/>
    </xf>
    <xf numFmtId="0" fontId="40" fillId="0" borderId="0" xfId="0" applyFont="1" applyAlignment="1">
      <alignment horizontal="left" vertical="top" wrapText="1"/>
    </xf>
    <xf numFmtId="0" fontId="39" fillId="0" borderId="0" xfId="0" applyFont="1" applyAlignment="1">
      <alignment horizontal="left" vertical="top" wrapText="1"/>
    </xf>
    <xf numFmtId="0" fontId="37" fillId="0" borderId="0" xfId="0" applyFont="1" applyAlignment="1">
      <alignment horizontal="left" wrapText="1"/>
    </xf>
    <xf numFmtId="0" fontId="47" fillId="0" borderId="0" xfId="0" applyFont="1" applyAlignment="1">
      <alignment horizontal="left" vertical="top" wrapText="1"/>
    </xf>
    <xf numFmtId="0" fontId="12" fillId="0" borderId="0" xfId="0" applyFont="1" applyAlignment="1">
      <alignment horizontal="left" vertical="top" wrapText="1"/>
    </xf>
    <xf numFmtId="0" fontId="56" fillId="0" borderId="0" xfId="0" applyFont="1" applyAlignment="1">
      <alignment horizontal="left" vertical="center" wrapText="1"/>
    </xf>
    <xf numFmtId="0" fontId="40" fillId="0" borderId="0" xfId="0" applyFont="1" applyAlignment="1">
      <alignment vertical="top" wrapText="1"/>
    </xf>
    <xf numFmtId="0" fontId="39"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lignment horizontal="left" wrapText="1"/>
    </xf>
    <xf numFmtId="0" fontId="0" fillId="0" borderId="0" xfId="0" applyAlignment="1">
      <alignment horizontal="center" wrapText="1"/>
    </xf>
    <xf numFmtId="0" fontId="40" fillId="0" borderId="0" xfId="0" applyFont="1" applyAlignment="1">
      <alignment horizontal="center" vertical="top" wrapText="1"/>
    </xf>
    <xf numFmtId="0" fontId="17" fillId="0" borderId="0" xfId="0" applyFont="1" applyAlignment="1">
      <alignment vertical="top" wrapText="1"/>
    </xf>
    <xf numFmtId="0" fontId="38" fillId="0" borderId="0" xfId="0" applyFont="1" applyAlignment="1">
      <alignment horizontal="left" vertical="top"/>
    </xf>
    <xf numFmtId="0" fontId="37" fillId="0" borderId="0" xfId="0" applyFont="1" applyAlignment="1">
      <alignment horizontal="left" vertical="top" wrapText="1"/>
    </xf>
    <xf numFmtId="0" fontId="56" fillId="0" borderId="0" xfId="0" applyFont="1" applyAlignment="1">
      <alignment horizontal="left" vertical="top" wrapText="1"/>
    </xf>
    <xf numFmtId="0" fontId="37" fillId="0" borderId="0" xfId="0"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horizontal="left" vertical="center" wrapText="1"/>
    </xf>
    <xf numFmtId="165" fontId="46" fillId="5" borderId="9" xfId="1" applyFont="1" applyFill="1" applyBorder="1" applyAlignment="1">
      <alignment horizontal="center" vertical="center" wrapText="1"/>
    </xf>
    <xf numFmtId="165" fontId="46" fillId="5" borderId="10" xfId="1" applyFont="1" applyFill="1" applyBorder="1" applyAlignment="1">
      <alignment horizontal="center" vertical="center" wrapText="1"/>
    </xf>
    <xf numFmtId="0" fontId="46" fillId="0" borderId="0" xfId="0" applyFont="1" applyAlignment="1">
      <alignment horizontal="left" vertical="top" wrapText="1"/>
    </xf>
    <xf numFmtId="0" fontId="63" fillId="0" borderId="0" xfId="0" applyFont="1" applyAlignment="1">
      <alignment horizontal="center"/>
    </xf>
    <xf numFmtId="0" fontId="46" fillId="0" borderId="9" xfId="0" applyFont="1" applyBorder="1" applyAlignment="1">
      <alignment horizontal="left" vertical="center" wrapText="1"/>
    </xf>
    <xf numFmtId="0" fontId="46" fillId="0" borderId="10" xfId="0" applyFont="1" applyBorder="1" applyAlignment="1">
      <alignment horizontal="left" vertical="center" wrapText="1"/>
    </xf>
    <xf numFmtId="165" fontId="46" fillId="0" borderId="9"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7" fillId="0" borderId="13" xfId="1" applyFont="1" applyFill="1" applyBorder="1" applyAlignment="1">
      <alignment horizontal="center" vertical="center" wrapText="1"/>
    </xf>
    <xf numFmtId="165" fontId="47" fillId="0" borderId="10" xfId="1" applyFont="1" applyFill="1" applyBorder="1" applyAlignment="1">
      <alignment horizontal="center" vertical="center" wrapText="1"/>
    </xf>
    <xf numFmtId="165" fontId="47" fillId="0" borderId="9" xfId="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2" fillId="0" borderId="0" xfId="0" applyFont="1" applyAlignment="1">
      <alignment horizontal="left" wrapText="1"/>
    </xf>
    <xf numFmtId="0" fontId="49" fillId="0" borderId="0" xfId="0" applyFont="1" applyAlignment="1">
      <alignment horizontal="center" vertical="center" wrapText="1"/>
    </xf>
    <xf numFmtId="0" fontId="49" fillId="0" borderId="0" xfId="0" applyFont="1" applyAlignment="1">
      <alignment horizontal="left" wrapText="1"/>
    </xf>
    <xf numFmtId="16" fontId="38" fillId="0" borderId="0" xfId="0" applyNumberFormat="1" applyFont="1" applyAlignment="1">
      <alignment horizontal="center" wrapText="1"/>
    </xf>
    <xf numFmtId="0" fontId="53" fillId="0" borderId="0" xfId="0" applyFont="1" applyAlignment="1">
      <alignment horizontal="left" vertical="center" wrapText="1"/>
    </xf>
    <xf numFmtId="0" fontId="53" fillId="0" borderId="0" xfId="0" applyFont="1" applyAlignment="1">
      <alignment horizontal="left" vertical="top" wrapText="1"/>
    </xf>
    <xf numFmtId="0" fontId="3" fillId="0" borderId="0" xfId="0" applyFont="1" applyAlignment="1">
      <alignment horizontal="center" wrapText="1"/>
    </xf>
    <xf numFmtId="0" fontId="3"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8</xdr:row>
      <xdr:rowOff>19050</xdr:rowOff>
    </xdr:from>
    <xdr:to>
      <xdr:col>4</xdr:col>
      <xdr:colOff>432695</xdr:colOff>
      <xdr:row>12</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444500</xdr:colOff>
      <xdr:row>1</xdr:row>
      <xdr:rowOff>31750</xdr:rowOff>
    </xdr:from>
    <xdr:to>
      <xdr:col>1</xdr:col>
      <xdr:colOff>1296295</xdr:colOff>
      <xdr:row>5</xdr:row>
      <xdr:rowOff>17461</xdr:rowOff>
    </xdr:to>
    <xdr:pic>
      <xdr:nvPicPr>
        <xdr:cNvPr id="3" name="Imagen 2">
          <a:extLst>
            <a:ext uri="{FF2B5EF4-FFF2-40B4-BE49-F238E27FC236}">
              <a16:creationId xmlns:a16="http://schemas.microsoft.com/office/drawing/2014/main" id="{1A6FC1A3-843A-47AF-8C23-C0942EA3159D}"/>
            </a:ext>
          </a:extLst>
        </xdr:cNvPr>
        <xdr:cNvPicPr>
          <a:picLocks noChangeAspect="1"/>
        </xdr:cNvPicPr>
      </xdr:nvPicPr>
      <xdr:blipFill>
        <a:blip xmlns:r="http://schemas.openxmlformats.org/officeDocument/2006/relationships" r:embed="rId1"/>
        <a:stretch>
          <a:fillRect/>
        </a:stretch>
      </xdr:blipFill>
      <xdr:spPr>
        <a:xfrm>
          <a:off x="857250" y="230188"/>
          <a:ext cx="851795" cy="77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304800</xdr:colOff>
      <xdr:row>5</xdr:row>
      <xdr:rowOff>123825</xdr:rowOff>
    </xdr:from>
    <xdr:ext cx="851795" cy="779461"/>
    <xdr:pic>
      <xdr:nvPicPr>
        <xdr:cNvPr id="2" name="Imagen 1">
          <a:extLst>
            <a:ext uri="{FF2B5EF4-FFF2-40B4-BE49-F238E27FC236}">
              <a16:creationId xmlns:a16="http://schemas.microsoft.com/office/drawing/2014/main" id="{F800748B-C92D-41B6-A208-C2EB37822700}"/>
            </a:ext>
          </a:extLst>
        </xdr:cNvPr>
        <xdr:cNvPicPr>
          <a:picLocks noChangeAspect="1"/>
        </xdr:cNvPicPr>
      </xdr:nvPicPr>
      <xdr:blipFill>
        <a:blip xmlns:r="http://schemas.openxmlformats.org/officeDocument/2006/relationships" r:embed="rId1"/>
        <a:stretch>
          <a:fillRect/>
        </a:stretch>
      </xdr:blipFill>
      <xdr:spPr>
        <a:xfrm>
          <a:off x="5153025" y="1104900"/>
          <a:ext cx="851795"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3"/>
  <sheetViews>
    <sheetView tabSelected="1" zoomScaleNormal="100" workbookViewId="0">
      <selection activeCell="A11" sqref="A11:E11"/>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5" ht="15.75" customHeight="1" x14ac:dyDescent="0.25">
      <c r="A2" s="304" t="s">
        <v>470</v>
      </c>
      <c r="B2" s="304"/>
      <c r="C2" s="304"/>
      <c r="D2" s="304"/>
      <c r="E2" s="31"/>
    </row>
    <row r="3" spans="1:5" x14ac:dyDescent="0.25">
      <c r="A3" s="304" t="s">
        <v>14</v>
      </c>
      <c r="B3" s="304"/>
      <c r="C3" s="304"/>
      <c r="D3" s="304"/>
      <c r="E3" s="304"/>
    </row>
    <row r="4" spans="1:5" x14ac:dyDescent="0.25">
      <c r="A4" s="304" t="s">
        <v>15</v>
      </c>
      <c r="B4" s="304"/>
      <c r="C4" s="304"/>
      <c r="D4" s="304"/>
      <c r="E4" s="304"/>
    </row>
    <row r="9" spans="1:5" ht="18.75" x14ac:dyDescent="0.25">
      <c r="A9" s="305" t="s">
        <v>60</v>
      </c>
      <c r="B9" s="305"/>
      <c r="C9" s="305"/>
      <c r="D9" s="305"/>
      <c r="E9" s="305"/>
    </row>
    <row r="10" spans="1:5" ht="18.75" x14ac:dyDescent="0.25">
      <c r="A10" s="305" t="s">
        <v>487</v>
      </c>
      <c r="B10" s="305"/>
      <c r="C10" s="305"/>
      <c r="D10" s="305"/>
      <c r="E10" s="305"/>
    </row>
    <row r="11" spans="1:5" ht="18.75" x14ac:dyDescent="0.25">
      <c r="A11" s="305" t="s">
        <v>1</v>
      </c>
      <c r="B11" s="305"/>
      <c r="C11" s="305"/>
      <c r="D11" s="305"/>
      <c r="E11" s="305"/>
    </row>
    <row r="12" spans="1:5" ht="16.5" x14ac:dyDescent="0.25">
      <c r="A12" s="22"/>
      <c r="B12" s="22"/>
      <c r="C12" s="22"/>
      <c r="D12" s="88">
        <v>2025</v>
      </c>
      <c r="E12" s="89"/>
    </row>
    <row r="13" spans="1:5" ht="16.5" x14ac:dyDescent="0.25">
      <c r="A13" s="86" t="s">
        <v>59</v>
      </c>
      <c r="B13" s="85"/>
      <c r="C13" s="85"/>
      <c r="D13" s="87"/>
      <c r="E13" s="84"/>
    </row>
    <row r="14" spans="1:5" ht="16.5" x14ac:dyDescent="0.25">
      <c r="A14" s="86" t="s">
        <v>58</v>
      </c>
      <c r="B14" s="85"/>
      <c r="C14" s="85"/>
      <c r="D14" s="84"/>
      <c r="E14" s="84"/>
    </row>
    <row r="15" spans="1:5" ht="15.75" x14ac:dyDescent="0.25">
      <c r="A15" s="46"/>
      <c r="B15" s="46" t="s">
        <v>57</v>
      </c>
      <c r="C15" s="46"/>
      <c r="D15" s="231">
        <v>580452611.20000005</v>
      </c>
      <c r="E15" s="45"/>
    </row>
    <row r="16" spans="1:5" customFormat="1" ht="15.75" x14ac:dyDescent="0.25">
      <c r="A16" s="79"/>
      <c r="B16" s="46" t="s">
        <v>56</v>
      </c>
      <c r="C16" s="46"/>
      <c r="D16" s="232">
        <v>2264370731.1100001</v>
      </c>
      <c r="E16" s="75"/>
    </row>
    <row r="17" spans="1:10" ht="15.75" x14ac:dyDescent="0.25">
      <c r="A17" s="46"/>
      <c r="B17" s="46" t="s">
        <v>55</v>
      </c>
      <c r="C17" s="46"/>
      <c r="D17" s="232">
        <v>3774924.47</v>
      </c>
      <c r="E17" s="75"/>
    </row>
    <row r="18" spans="1:10" customFormat="1" ht="15.75" x14ac:dyDescent="0.25">
      <c r="A18" s="79"/>
      <c r="B18" s="46" t="s">
        <v>54</v>
      </c>
      <c r="C18" s="46"/>
      <c r="D18" s="233">
        <v>963297.3</v>
      </c>
      <c r="E18" s="75"/>
    </row>
    <row r="19" spans="1:10" customFormat="1" ht="15.75" hidden="1" x14ac:dyDescent="0.25">
      <c r="A19" s="79"/>
      <c r="B19" s="46" t="s">
        <v>53</v>
      </c>
      <c r="C19" s="46"/>
      <c r="D19" s="232">
        <v>0</v>
      </c>
      <c r="E19" s="75"/>
    </row>
    <row r="20" spans="1:10" ht="15.75" x14ac:dyDescent="0.25">
      <c r="A20" s="47" t="s">
        <v>52</v>
      </c>
      <c r="B20" s="46"/>
      <c r="C20" s="46"/>
      <c r="D20" s="234">
        <f>SUM(D14:D19)</f>
        <v>2849561564.0800004</v>
      </c>
      <c r="E20" s="45"/>
    </row>
    <row r="21" spans="1:10" ht="9.75" customHeight="1" x14ac:dyDescent="0.25">
      <c r="A21" s="47"/>
      <c r="B21" s="46"/>
      <c r="C21" s="46"/>
      <c r="D21" s="235"/>
      <c r="E21" s="45"/>
    </row>
    <row r="22" spans="1:10" ht="15.75" x14ac:dyDescent="0.25">
      <c r="A22" s="47" t="s">
        <v>51</v>
      </c>
      <c r="B22" s="46"/>
      <c r="C22" s="46"/>
      <c r="D22" s="231"/>
      <c r="E22" s="48"/>
    </row>
    <row r="23" spans="1:10" ht="15.75" x14ac:dyDescent="0.25">
      <c r="A23" s="46"/>
      <c r="B23" s="46" t="s">
        <v>50</v>
      </c>
      <c r="C23" s="46"/>
      <c r="D23" s="233">
        <v>1212049346.96</v>
      </c>
      <c r="E23" s="75"/>
    </row>
    <row r="24" spans="1:10" ht="15.75" x14ac:dyDescent="0.25">
      <c r="A24" s="47" t="s">
        <v>49</v>
      </c>
      <c r="B24" s="46"/>
      <c r="C24" s="46"/>
      <c r="D24" s="236">
        <f>SUM(D23:D23)</f>
        <v>1212049346.96</v>
      </c>
      <c r="E24" s="45"/>
    </row>
    <row r="25" spans="1:10" ht="5.25" customHeight="1" x14ac:dyDescent="0.25">
      <c r="A25" s="47"/>
      <c r="B25" s="46"/>
      <c r="C25" s="46"/>
      <c r="D25" s="235"/>
      <c r="E25" s="45"/>
    </row>
    <row r="26" spans="1:10" ht="16.5" thickBot="1" x14ac:dyDescent="0.3">
      <c r="A26" s="83" t="s">
        <v>48</v>
      </c>
      <c r="B26" s="82"/>
      <c r="C26" s="82"/>
      <c r="D26" s="237">
        <f>SUM(D24,D20)</f>
        <v>4061610911.0400004</v>
      </c>
      <c r="E26" s="81"/>
    </row>
    <row r="27" spans="1:10" ht="8.25" customHeight="1" thickTop="1" x14ac:dyDescent="0.25">
      <c r="A27" s="46"/>
      <c r="B27" s="46" t="s">
        <v>7</v>
      </c>
      <c r="C27" s="46"/>
      <c r="D27" s="231"/>
      <c r="E27" s="48"/>
    </row>
    <row r="28" spans="1:10" ht="15.75" x14ac:dyDescent="0.25">
      <c r="A28" s="47" t="s">
        <v>47</v>
      </c>
      <c r="B28" s="46"/>
      <c r="C28" s="46"/>
      <c r="D28" s="231"/>
      <c r="E28" s="48"/>
      <c r="G28" s="70"/>
    </row>
    <row r="29" spans="1:10" ht="15.75" x14ac:dyDescent="0.25">
      <c r="A29" s="47" t="s">
        <v>46</v>
      </c>
      <c r="B29" s="46"/>
      <c r="C29" s="46"/>
      <c r="D29" s="238"/>
      <c r="E29" s="45"/>
    </row>
    <row r="30" spans="1:10" ht="15.75" x14ac:dyDescent="0.25">
      <c r="A30" s="46"/>
      <c r="B30" s="46" t="s">
        <v>45</v>
      </c>
      <c r="C30" s="46"/>
      <c r="D30" s="239">
        <v>282248.69</v>
      </c>
      <c r="E30" s="74"/>
    </row>
    <row r="31" spans="1:10" customFormat="1" ht="15.75" x14ac:dyDescent="0.25">
      <c r="A31" s="79"/>
      <c r="B31" s="46" t="s">
        <v>44</v>
      </c>
      <c r="C31" s="46"/>
      <c r="D31" s="239">
        <v>145792299.75</v>
      </c>
      <c r="E31" s="75"/>
      <c r="J31" s="148"/>
    </row>
    <row r="32" spans="1:10" customFormat="1" ht="15.75" x14ac:dyDescent="0.25">
      <c r="A32" s="79"/>
      <c r="B32" s="46" t="s">
        <v>43</v>
      </c>
      <c r="C32" s="46"/>
      <c r="D32" s="240">
        <v>11036863.210000001</v>
      </c>
      <c r="E32" s="78"/>
      <c r="I32" s="135"/>
    </row>
    <row r="33" spans="1:9" ht="15.75" x14ac:dyDescent="0.25">
      <c r="A33" s="47" t="s">
        <v>42</v>
      </c>
      <c r="B33" s="46"/>
      <c r="C33" s="46"/>
      <c r="D33" s="235">
        <f>SUM(D30:D32)</f>
        <v>157111411.65000001</v>
      </c>
      <c r="E33" s="45"/>
      <c r="H33" s="32" t="s">
        <v>417</v>
      </c>
    </row>
    <row r="34" spans="1:9" ht="9" customHeight="1" x14ac:dyDescent="0.25">
      <c r="A34" s="47"/>
      <c r="B34" s="46"/>
      <c r="C34" s="46"/>
      <c r="D34" s="235"/>
      <c r="E34" s="45"/>
    </row>
    <row r="35" spans="1:9" ht="15.75" x14ac:dyDescent="0.25">
      <c r="A35" s="47" t="s">
        <v>41</v>
      </c>
      <c r="B35" s="46"/>
      <c r="C35" s="46"/>
      <c r="D35" s="234">
        <f>SUM(D33)</f>
        <v>157111411.65000001</v>
      </c>
      <c r="E35" s="77"/>
    </row>
    <row r="36" spans="1:9" ht="9.75" customHeight="1" x14ac:dyDescent="0.25">
      <c r="A36" s="47"/>
      <c r="B36" s="46"/>
      <c r="C36" s="46"/>
      <c r="D36" s="231"/>
      <c r="E36" s="48"/>
    </row>
    <row r="37" spans="1:9" ht="15.75" x14ac:dyDescent="0.25">
      <c r="A37" s="47" t="s">
        <v>40</v>
      </c>
      <c r="B37" s="46"/>
      <c r="C37" s="46"/>
      <c r="D37" s="231"/>
      <c r="E37" s="48"/>
    </row>
    <row r="38" spans="1:9" customFormat="1" ht="15.75" x14ac:dyDescent="0.25">
      <c r="A38" s="76"/>
      <c r="B38" s="46" t="s">
        <v>39</v>
      </c>
      <c r="C38" s="46"/>
      <c r="D38" s="232">
        <v>1014524280</v>
      </c>
      <c r="E38" s="75"/>
    </row>
    <row r="39" spans="1:9" ht="15.75" x14ac:dyDescent="0.25">
      <c r="A39" s="46"/>
      <c r="B39" s="1" t="s">
        <v>38</v>
      </c>
      <c r="C39" s="46"/>
      <c r="D39" s="231">
        <v>261501418.40000001</v>
      </c>
      <c r="E39" s="45"/>
      <c r="F39" s="66"/>
    </row>
    <row r="40" spans="1:9" ht="15.75" x14ac:dyDescent="0.25">
      <c r="A40" s="46"/>
      <c r="B40" s="73" t="s">
        <v>37</v>
      </c>
      <c r="C40" s="46"/>
      <c r="D40" s="241">
        <v>2628473800.9899998</v>
      </c>
      <c r="E40" s="72"/>
      <c r="F40" s="66"/>
      <c r="G40" s="71"/>
    </row>
    <row r="41" spans="1:9" ht="15.75" x14ac:dyDescent="0.25">
      <c r="A41" s="47" t="s">
        <v>36</v>
      </c>
      <c r="B41" s="46"/>
      <c r="C41" s="46"/>
      <c r="D41" s="234">
        <f>SUM(D37:D40)</f>
        <v>3904499499.3899999</v>
      </c>
      <c r="E41" s="53"/>
      <c r="F41" s="66"/>
      <c r="G41" s="70"/>
    </row>
    <row r="42" spans="1:9" ht="10.5" customHeight="1" x14ac:dyDescent="0.25">
      <c r="A42" s="47"/>
      <c r="B42" s="46"/>
      <c r="C42" s="46"/>
      <c r="D42" s="231"/>
      <c r="E42" s="56"/>
      <c r="F42" s="66"/>
    </row>
    <row r="43" spans="1:9" ht="16.5" thickBot="1" x14ac:dyDescent="0.3">
      <c r="A43" s="69" t="s">
        <v>35</v>
      </c>
      <c r="B43" s="68"/>
      <c r="C43" s="68"/>
      <c r="D43" s="216">
        <f>+D35+D41</f>
        <v>4061610911.04</v>
      </c>
      <c r="E43" s="67"/>
      <c r="F43" s="66"/>
    </row>
    <row r="44" spans="1:9" ht="16.5" thickTop="1" x14ac:dyDescent="0.25">
      <c r="A44" s="46"/>
      <c r="B44" s="46"/>
      <c r="C44" s="46"/>
      <c r="D44" s="65">
        <f>+D26-D43</f>
        <v>0</v>
      </c>
      <c r="E44" s="46"/>
    </row>
    <row r="45" spans="1:9" x14ac:dyDescent="0.25">
      <c r="A45" s="308" t="s">
        <v>19</v>
      </c>
      <c r="B45" s="308"/>
      <c r="C45" s="308"/>
      <c r="D45" s="308"/>
      <c r="E45" s="308"/>
    </row>
    <row r="46" spans="1:9" ht="18.75" x14ac:dyDescent="0.3">
      <c r="A46" s="64"/>
      <c r="B46" s="63"/>
      <c r="C46" s="62"/>
      <c r="D46" s="62"/>
      <c r="E46" s="61"/>
    </row>
    <row r="47" spans="1:9" ht="18.75" x14ac:dyDescent="0.3">
      <c r="A47" s="64"/>
      <c r="B47" s="63"/>
      <c r="C47" s="62"/>
      <c r="D47" s="62"/>
      <c r="E47" s="61"/>
    </row>
    <row r="48" spans="1:9" ht="35.25" customHeight="1" x14ac:dyDescent="0.25">
      <c r="A48" s="309" t="s">
        <v>418</v>
      </c>
      <c r="B48" s="309"/>
      <c r="C48" s="309"/>
      <c r="D48" s="309"/>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09" t="s">
        <v>419</v>
      </c>
      <c r="B51" s="309"/>
      <c r="C51" s="309"/>
      <c r="D51" s="309"/>
      <c r="E51" s="95"/>
      <c r="F51" s="95"/>
      <c r="G51" s="95"/>
      <c r="H51" s="95"/>
      <c r="I51" s="95"/>
    </row>
    <row r="52" spans="1:9" ht="17.25" x14ac:dyDescent="0.3">
      <c r="A52" s="19"/>
      <c r="B52" s="23"/>
      <c r="C52" s="26"/>
      <c r="D52" s="27"/>
      <c r="E52" s="35"/>
    </row>
    <row r="53" spans="1:9" ht="40.5" customHeight="1" x14ac:dyDescent="0.25">
      <c r="A53" s="307" t="s">
        <v>465</v>
      </c>
      <c r="B53" s="307"/>
      <c r="C53" s="306" t="s">
        <v>34</v>
      </c>
      <c r="D53" s="306"/>
      <c r="E53" s="306"/>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I25" sqref="I25"/>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10" t="s">
        <v>471</v>
      </c>
      <c r="B3" s="310"/>
      <c r="C3" s="310"/>
      <c r="D3" s="310"/>
      <c r="E3" s="310"/>
      <c r="F3" s="310"/>
    </row>
    <row r="4" spans="1:9" x14ac:dyDescent="0.25">
      <c r="A4" s="304" t="s">
        <v>14</v>
      </c>
      <c r="B4" s="304"/>
      <c r="C4" s="304"/>
      <c r="D4" s="304"/>
      <c r="E4" s="304"/>
      <c r="F4" s="304"/>
    </row>
    <row r="5" spans="1:9" x14ac:dyDescent="0.25">
      <c r="A5" s="304" t="s">
        <v>15</v>
      </c>
      <c r="B5" s="304"/>
      <c r="C5" s="304"/>
      <c r="D5" s="304"/>
      <c r="E5" s="304"/>
      <c r="F5" s="304"/>
    </row>
    <row r="11" spans="1:9" ht="20.25" customHeight="1" x14ac:dyDescent="0.25">
      <c r="A11" s="305" t="s">
        <v>33</v>
      </c>
      <c r="B11" s="305"/>
      <c r="C11" s="305"/>
      <c r="D11" s="305"/>
      <c r="E11" s="305"/>
    </row>
    <row r="12" spans="1:9" ht="18.75" x14ac:dyDescent="0.25">
      <c r="A12" s="305" t="s">
        <v>488</v>
      </c>
      <c r="B12" s="305"/>
      <c r="C12" s="305"/>
      <c r="D12" s="305"/>
      <c r="E12" s="305"/>
    </row>
    <row r="13" spans="1:9" ht="18.75" x14ac:dyDescent="0.25">
      <c r="A13" s="305" t="s">
        <v>1</v>
      </c>
      <c r="B13" s="305"/>
      <c r="C13" s="305"/>
      <c r="D13" s="305"/>
      <c r="E13" s="305"/>
    </row>
    <row r="14" spans="1:9" x14ac:dyDescent="0.25">
      <c r="D14" s="58">
        <v>2025</v>
      </c>
      <c r="E14" s="59"/>
    </row>
    <row r="15" spans="1:9" ht="15.75" x14ac:dyDescent="0.25">
      <c r="A15" s="47" t="s">
        <v>32</v>
      </c>
      <c r="B15" s="57"/>
      <c r="C15" s="57"/>
      <c r="D15" s="55"/>
      <c r="E15" s="56"/>
      <c r="H15" s="38"/>
    </row>
    <row r="16" spans="1:9" ht="15.75" x14ac:dyDescent="0.25">
      <c r="A16" s="46"/>
      <c r="B16" s="54" t="s">
        <v>31</v>
      </c>
      <c r="C16" s="46"/>
      <c r="D16" s="231">
        <v>375842855</v>
      </c>
      <c r="E16" s="45"/>
      <c r="H16" s="38"/>
      <c r="I16" s="38"/>
    </row>
    <row r="17" spans="1:11" ht="19.5" customHeight="1" x14ac:dyDescent="0.25">
      <c r="A17" s="46"/>
      <c r="B17" s="54" t="s">
        <v>30</v>
      </c>
      <c r="C17" s="46"/>
      <c r="D17" s="231">
        <v>323864059.83999997</v>
      </c>
      <c r="E17" s="45"/>
      <c r="G17" s="41"/>
      <c r="H17" s="38"/>
      <c r="I17" s="38"/>
    </row>
    <row r="18" spans="1:11" ht="15.75" x14ac:dyDescent="0.25">
      <c r="A18" s="46"/>
      <c r="B18" s="46" t="s">
        <v>29</v>
      </c>
      <c r="C18" s="46"/>
      <c r="D18" s="231">
        <v>9606825.0600000005</v>
      </c>
      <c r="E18" s="45"/>
      <c r="H18" s="38"/>
    </row>
    <row r="19" spans="1:11" ht="15.75" x14ac:dyDescent="0.25">
      <c r="A19" s="47" t="s">
        <v>28</v>
      </c>
      <c r="B19" s="46"/>
      <c r="C19" s="46"/>
      <c r="D19" s="236">
        <f>SUM(D16:D18)</f>
        <v>709313739.89999986</v>
      </c>
      <c r="E19" s="45"/>
      <c r="G19" s="38"/>
      <c r="H19" s="38"/>
    </row>
    <row r="20" spans="1:11" ht="8.25" customHeight="1" x14ac:dyDescent="0.25">
      <c r="A20" s="47"/>
      <c r="B20" s="46"/>
      <c r="C20" s="46"/>
      <c r="D20" s="235"/>
      <c r="E20" s="45"/>
      <c r="H20" s="38"/>
      <c r="I20" s="38"/>
    </row>
    <row r="21" spans="1:11" ht="5.25" customHeight="1" x14ac:dyDescent="0.25">
      <c r="A21" s="46"/>
      <c r="B21" s="46" t="s">
        <v>7</v>
      </c>
      <c r="C21" s="46"/>
      <c r="D21" s="231"/>
      <c r="E21" s="48"/>
    </row>
    <row r="22" spans="1:11" ht="15.75" x14ac:dyDescent="0.25">
      <c r="A22" s="47" t="s">
        <v>27</v>
      </c>
      <c r="B22" s="46"/>
      <c r="C22" s="46"/>
      <c r="D22" s="238"/>
      <c r="E22" s="45"/>
      <c r="H22" s="38"/>
    </row>
    <row r="23" spans="1:11" ht="15.75" x14ac:dyDescent="0.25">
      <c r="A23" s="46"/>
      <c r="B23" s="46" t="s">
        <v>26</v>
      </c>
      <c r="C23" s="46"/>
      <c r="D23" s="282">
        <v>160346492.47999999</v>
      </c>
      <c r="E23" s="48"/>
      <c r="G23" s="38"/>
      <c r="H23" s="38"/>
      <c r="I23" s="52"/>
    </row>
    <row r="24" spans="1:11" ht="15.75" x14ac:dyDescent="0.25">
      <c r="A24" s="46"/>
      <c r="B24" s="46" t="s">
        <v>25</v>
      </c>
      <c r="C24" s="46"/>
      <c r="D24" s="282">
        <v>19644266.719999999</v>
      </c>
      <c r="E24" s="45"/>
      <c r="G24" s="38"/>
      <c r="H24" s="38"/>
      <c r="I24" s="52"/>
      <c r="K24" s="50"/>
    </row>
    <row r="25" spans="1:11" ht="15.75" x14ac:dyDescent="0.25">
      <c r="A25" s="46"/>
      <c r="B25" s="46" t="s">
        <v>24</v>
      </c>
      <c r="C25" s="46"/>
      <c r="D25" s="282">
        <v>18186976.420000002</v>
      </c>
      <c r="E25" s="45"/>
      <c r="H25" s="38"/>
      <c r="I25" s="41"/>
    </row>
    <row r="26" spans="1:11" ht="15.75" x14ac:dyDescent="0.25">
      <c r="A26" s="46"/>
      <c r="B26" s="46" t="s">
        <v>23</v>
      </c>
      <c r="C26" s="46"/>
      <c r="D26" s="282">
        <v>248024356.22999999</v>
      </c>
      <c r="E26" s="45"/>
      <c r="G26" s="41"/>
      <c r="H26" s="38"/>
      <c r="I26" s="51"/>
      <c r="J26" s="51"/>
      <c r="K26" s="50"/>
    </row>
    <row r="27" spans="1:11" ht="15.75" x14ac:dyDescent="0.25">
      <c r="A27" s="46"/>
      <c r="B27" s="46" t="s">
        <v>22</v>
      </c>
      <c r="C27" s="46"/>
      <c r="D27" s="283">
        <v>1610229.65</v>
      </c>
      <c r="E27" s="45"/>
      <c r="H27" s="38"/>
    </row>
    <row r="28" spans="1:11" ht="15.75" x14ac:dyDescent="0.25">
      <c r="A28" s="47" t="s">
        <v>21</v>
      </c>
      <c r="B28" s="46"/>
      <c r="C28" s="46"/>
      <c r="D28" s="223">
        <f>SUM(D23:D27)</f>
        <v>447812321.5</v>
      </c>
      <c r="E28" s="45"/>
      <c r="G28" s="38"/>
      <c r="H28" s="38"/>
    </row>
    <row r="29" spans="1:11" ht="15.75" x14ac:dyDescent="0.25">
      <c r="A29" s="49"/>
      <c r="B29" s="46"/>
      <c r="C29" s="46"/>
      <c r="D29" s="231"/>
      <c r="E29" s="48"/>
      <c r="G29" s="285"/>
      <c r="H29" s="38"/>
    </row>
    <row r="30" spans="1:11" ht="16.5" thickBot="1" x14ac:dyDescent="0.3">
      <c r="A30" s="47" t="s">
        <v>20</v>
      </c>
      <c r="B30" s="46"/>
      <c r="C30" s="46"/>
      <c r="D30" s="284">
        <f>+D19-D28</f>
        <v>261501418.39999986</v>
      </c>
      <c r="E30" s="45"/>
      <c r="H30" s="38"/>
      <c r="I30" s="44"/>
    </row>
    <row r="31" spans="1:11" ht="15.75" thickTop="1" x14ac:dyDescent="0.25">
      <c r="D31" s="43"/>
      <c r="E31" s="38"/>
      <c r="G31" s="41"/>
    </row>
    <row r="32" spans="1:11" x14ac:dyDescent="0.25">
      <c r="A32" s="313" t="s">
        <v>19</v>
      </c>
      <c r="B32" s="313"/>
      <c r="C32" s="313"/>
      <c r="D32" s="313"/>
      <c r="E32" s="313"/>
    </row>
    <row r="33" spans="1:10" x14ac:dyDescent="0.25">
      <c r="B33" s="39"/>
      <c r="C33" s="39"/>
      <c r="D33" s="38"/>
    </row>
    <row r="34" spans="1:10" ht="36.75" customHeight="1" x14ac:dyDescent="0.25">
      <c r="A34" s="311" t="s">
        <v>18</v>
      </c>
      <c r="B34" s="311"/>
      <c r="C34" s="311"/>
      <c r="D34" s="311"/>
      <c r="E34" s="311"/>
    </row>
    <row r="35" spans="1:10" ht="7.5" customHeight="1" x14ac:dyDescent="0.25">
      <c r="A35" s="314"/>
      <c r="B35" s="315"/>
      <c r="C35" s="315"/>
      <c r="D35" s="315"/>
      <c r="E35" s="315"/>
    </row>
    <row r="36" spans="1:10" ht="24.75" customHeight="1" x14ac:dyDescent="0.25">
      <c r="A36" s="18"/>
      <c r="B36" s="37"/>
      <c r="C36" s="37"/>
      <c r="D36" s="37"/>
      <c r="E36" s="37"/>
    </row>
    <row r="37" spans="1:10" ht="37.5" customHeight="1" x14ac:dyDescent="0.25">
      <c r="A37" s="309" t="s">
        <v>418</v>
      </c>
      <c r="B37" s="309"/>
      <c r="C37" s="309"/>
      <c r="D37" s="309"/>
      <c r="E37" s="309"/>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09" t="s">
        <v>419</v>
      </c>
      <c r="B40" s="309"/>
      <c r="C40" s="309"/>
      <c r="D40" s="309"/>
      <c r="E40" s="309"/>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07" t="s">
        <v>466</v>
      </c>
      <c r="B43" s="307"/>
      <c r="C43" s="306" t="s">
        <v>17</v>
      </c>
      <c r="D43" s="312"/>
      <c r="E43" s="312"/>
      <c r="F43" s="32"/>
      <c r="G43" s="32"/>
      <c r="H43" s="32"/>
      <c r="I43" s="32"/>
      <c r="J43" s="32"/>
    </row>
    <row r="50" spans="2:10" ht="16.5" x14ac:dyDescent="0.25">
      <c r="B50" s="306" t="s">
        <v>16</v>
      </c>
      <c r="C50" s="312"/>
      <c r="D50" s="312"/>
      <c r="E50" s="312"/>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G65" sqref="G65"/>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2.5703125" style="32" bestFit="1" customWidth="1"/>
    <col min="10" max="10" width="15.85546875" style="32" bestFit="1" customWidth="1"/>
    <col min="11" max="16384" width="11.42578125" style="32"/>
  </cols>
  <sheetData>
    <row r="2" spans="1:6" ht="15.75" customHeight="1" x14ac:dyDescent="0.25">
      <c r="A2" s="310" t="s">
        <v>472</v>
      </c>
      <c r="B2" s="310"/>
      <c r="C2" s="310"/>
      <c r="D2" s="310"/>
      <c r="E2" s="201"/>
      <c r="F2" s="201"/>
    </row>
    <row r="3" spans="1:6" x14ac:dyDescent="0.25">
      <c r="A3" s="304" t="s">
        <v>14</v>
      </c>
      <c r="B3" s="304"/>
      <c r="C3" s="304"/>
      <c r="D3" s="304"/>
      <c r="E3" s="304"/>
      <c r="F3" s="304"/>
    </row>
    <row r="4" spans="1:6" x14ac:dyDescent="0.25">
      <c r="A4" s="304" t="s">
        <v>15</v>
      </c>
      <c r="B4" s="304"/>
      <c r="C4" s="304"/>
      <c r="D4" s="304"/>
      <c r="E4" s="304"/>
      <c r="F4" s="304"/>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16" t="s">
        <v>107</v>
      </c>
      <c r="B10" s="316"/>
      <c r="C10" s="316"/>
      <c r="D10" s="316"/>
      <c r="E10" s="316"/>
    </row>
    <row r="11" spans="1:6" ht="15.75" x14ac:dyDescent="0.25">
      <c r="A11" s="316" t="s">
        <v>489</v>
      </c>
      <c r="B11" s="316"/>
      <c r="C11" s="316"/>
      <c r="D11" s="316"/>
      <c r="E11" s="316"/>
    </row>
    <row r="12" spans="1:6" ht="15.75" x14ac:dyDescent="0.25">
      <c r="A12" s="316" t="s">
        <v>1</v>
      </c>
      <c r="B12" s="316"/>
      <c r="C12" s="316"/>
      <c r="D12" s="316"/>
      <c r="E12" s="316"/>
    </row>
    <row r="13" spans="1:6" ht="7.5" customHeight="1" x14ac:dyDescent="0.25">
      <c r="B13" s="60"/>
      <c r="C13" s="60"/>
      <c r="D13" s="42"/>
    </row>
    <row r="14" spans="1:6" x14ac:dyDescent="0.25">
      <c r="D14" s="117">
        <v>2025</v>
      </c>
      <c r="E14" s="59"/>
    </row>
    <row r="15" spans="1:6" x14ac:dyDescent="0.25">
      <c r="A15" s="39" t="s">
        <v>106</v>
      </c>
      <c r="B15" s="112"/>
      <c r="C15" s="112"/>
      <c r="D15" s="116"/>
      <c r="E15" s="96"/>
    </row>
    <row r="16" spans="1:6" customFormat="1" hidden="1" x14ac:dyDescent="0.25">
      <c r="A16" s="100"/>
      <c r="B16" s="1" t="s">
        <v>105</v>
      </c>
      <c r="C16" s="33"/>
      <c r="D16" s="110">
        <v>0</v>
      </c>
      <c r="E16" s="103"/>
      <c r="F16" s="100"/>
    </row>
    <row r="17" spans="1:10" customFormat="1" hidden="1" x14ac:dyDescent="0.25">
      <c r="A17" s="100"/>
      <c r="B17" s="1" t="s">
        <v>104</v>
      </c>
      <c r="C17" s="33"/>
      <c r="D17" s="110">
        <v>0</v>
      </c>
      <c r="E17" s="103"/>
      <c r="F17" s="100"/>
    </row>
    <row r="18" spans="1:10" customFormat="1" x14ac:dyDescent="0.25">
      <c r="A18" s="100"/>
      <c r="B18" s="1" t="s">
        <v>103</v>
      </c>
      <c r="C18" s="33"/>
      <c r="D18" s="229">
        <v>213685780</v>
      </c>
      <c r="E18" s="103"/>
      <c r="F18" s="100"/>
    </row>
    <row r="19" spans="1:10" x14ac:dyDescent="0.25">
      <c r="B19" s="1" t="s">
        <v>102</v>
      </c>
      <c r="D19" s="242">
        <v>323864059.83999997</v>
      </c>
      <c r="E19" s="99"/>
      <c r="H19" s="213"/>
    </row>
    <row r="20" spans="1:10" customFormat="1" hidden="1" x14ac:dyDescent="0.25">
      <c r="A20" s="100"/>
      <c r="B20" s="1" t="s">
        <v>101</v>
      </c>
      <c r="C20" s="33"/>
      <c r="D20" s="229">
        <v>0</v>
      </c>
      <c r="E20" s="103"/>
      <c r="F20" s="100"/>
    </row>
    <row r="21" spans="1:10" customFormat="1" hidden="1" x14ac:dyDescent="0.25">
      <c r="A21" s="100"/>
      <c r="B21" s="1" t="s">
        <v>100</v>
      </c>
      <c r="C21" s="33"/>
      <c r="D21" s="229">
        <v>0</v>
      </c>
      <c r="E21" s="103"/>
      <c r="F21" s="100"/>
    </row>
    <row r="22" spans="1:10" customFormat="1" hidden="1" x14ac:dyDescent="0.25">
      <c r="A22" s="100"/>
      <c r="B22" s="1" t="s">
        <v>99</v>
      </c>
      <c r="C22" s="33"/>
      <c r="D22" s="229">
        <v>0</v>
      </c>
      <c r="E22" s="103"/>
      <c r="F22" s="100"/>
    </row>
    <row r="23" spans="1:10" customFormat="1" x14ac:dyDescent="0.25">
      <c r="A23" s="100"/>
      <c r="B23" s="1" t="s">
        <v>71</v>
      </c>
      <c r="C23" s="33"/>
      <c r="D23" s="229">
        <v>9606825.0600000005</v>
      </c>
      <c r="E23" s="103"/>
      <c r="F23" s="100"/>
      <c r="G23" s="135"/>
      <c r="H23" s="135"/>
      <c r="I23" s="115"/>
      <c r="J23" s="115"/>
    </row>
    <row r="24" spans="1:10" customFormat="1" ht="30" hidden="1" x14ac:dyDescent="0.25">
      <c r="A24" s="100"/>
      <c r="B24" s="1" t="s">
        <v>98</v>
      </c>
      <c r="C24" s="33"/>
      <c r="D24" s="229">
        <v>0</v>
      </c>
      <c r="E24" s="103"/>
      <c r="F24" s="100"/>
      <c r="G24" s="135"/>
    </row>
    <row r="25" spans="1:10" x14ac:dyDescent="0.25">
      <c r="B25" s="1" t="s">
        <v>97</v>
      </c>
      <c r="D25" s="242">
        <v>-116648156.16</v>
      </c>
      <c r="E25" s="99"/>
      <c r="G25" s="213"/>
      <c r="H25" s="213"/>
    </row>
    <row r="26" spans="1:10" customFormat="1" x14ac:dyDescent="0.25">
      <c r="A26" s="100"/>
      <c r="B26" s="1" t="s">
        <v>96</v>
      </c>
      <c r="C26" s="33"/>
      <c r="D26" s="243">
        <v>-17151022.879999999</v>
      </c>
      <c r="E26" s="103"/>
      <c r="F26" s="100"/>
      <c r="G26" s="135"/>
      <c r="H26" s="135"/>
      <c r="I26" s="115"/>
    </row>
    <row r="27" spans="1:10" customFormat="1" x14ac:dyDescent="0.25">
      <c r="A27" s="100"/>
      <c r="B27" s="1" t="s">
        <v>95</v>
      </c>
      <c r="C27" s="33"/>
      <c r="D27" s="243">
        <v>0</v>
      </c>
      <c r="E27" s="103"/>
      <c r="F27" s="100"/>
      <c r="G27" s="115"/>
      <c r="H27" s="135"/>
    </row>
    <row r="28" spans="1:10" x14ac:dyDescent="0.25">
      <c r="B28" s="1" t="s">
        <v>94</v>
      </c>
      <c r="D28" s="242">
        <v>0</v>
      </c>
      <c r="E28" s="99"/>
      <c r="G28" s="70"/>
      <c r="H28" s="213"/>
    </row>
    <row r="29" spans="1:10" customFormat="1" x14ac:dyDescent="0.25">
      <c r="A29" s="100"/>
      <c r="B29" s="1" t="s">
        <v>93</v>
      </c>
      <c r="C29" s="33"/>
      <c r="D29" s="229">
        <v>0</v>
      </c>
      <c r="E29" s="103"/>
      <c r="F29" s="100"/>
      <c r="H29" s="135"/>
      <c r="J29" s="109"/>
    </row>
    <row r="30" spans="1:10" customFormat="1" x14ac:dyDescent="0.25">
      <c r="A30" s="100"/>
      <c r="B30" s="1" t="s">
        <v>92</v>
      </c>
      <c r="C30" s="33"/>
      <c r="D30" s="229">
        <v>0</v>
      </c>
      <c r="E30" s="103"/>
      <c r="F30" s="100"/>
      <c r="J30" s="113"/>
    </row>
    <row r="31" spans="1:10" x14ac:dyDescent="0.25">
      <c r="B31" s="1" t="s">
        <v>65</v>
      </c>
      <c r="D31" s="244">
        <v>-271299181</v>
      </c>
      <c r="E31" s="99"/>
      <c r="F31" s="114"/>
      <c r="G31" s="113"/>
      <c r="H31" s="113"/>
      <c r="I31" s="113"/>
      <c r="J31" s="71"/>
    </row>
    <row r="32" spans="1:10" x14ac:dyDescent="0.25">
      <c r="A32" s="39" t="s">
        <v>91</v>
      </c>
      <c r="D32" s="245">
        <f>SUM(D16:D31)</f>
        <v>142058304.8599999</v>
      </c>
      <c r="E32" s="99"/>
      <c r="G32" s="71"/>
      <c r="H32" s="71"/>
      <c r="I32" s="71"/>
      <c r="J32" s="71"/>
    </row>
    <row r="33" spans="1:10" x14ac:dyDescent="0.25">
      <c r="B33" s="33" t="s">
        <v>7</v>
      </c>
      <c r="D33" s="242"/>
      <c r="E33" s="38"/>
      <c r="G33" s="71"/>
      <c r="H33" s="71"/>
      <c r="I33" s="71"/>
      <c r="J33" s="71"/>
    </row>
    <row r="34" spans="1:10" x14ac:dyDescent="0.25">
      <c r="A34" s="39" t="s">
        <v>90</v>
      </c>
      <c r="B34" s="112"/>
      <c r="C34" s="112"/>
      <c r="D34" s="92"/>
      <c r="E34" s="38"/>
      <c r="G34" s="111"/>
      <c r="H34" s="111"/>
      <c r="I34" s="71"/>
      <c r="J34" s="71"/>
    </row>
    <row r="35" spans="1:10" customFormat="1" hidden="1" x14ac:dyDescent="0.25">
      <c r="A35" s="100"/>
      <c r="B35" s="1" t="s">
        <v>89</v>
      </c>
      <c r="C35" s="33"/>
      <c r="D35" s="229"/>
      <c r="E35" s="103"/>
      <c r="F35" s="100"/>
    </row>
    <row r="36" spans="1:10" customFormat="1" hidden="1" x14ac:dyDescent="0.25">
      <c r="A36" s="100"/>
      <c r="B36" s="1" t="s">
        <v>88</v>
      </c>
      <c r="C36" s="33"/>
      <c r="D36" s="229"/>
      <c r="E36" s="103"/>
      <c r="F36" s="100"/>
    </row>
    <row r="37" spans="1:10" customFormat="1" ht="30" hidden="1" x14ac:dyDescent="0.25">
      <c r="A37" s="100"/>
      <c r="B37" s="1" t="s">
        <v>87</v>
      </c>
      <c r="C37" s="33"/>
      <c r="D37" s="229"/>
      <c r="E37" s="103"/>
      <c r="F37" s="100"/>
    </row>
    <row r="38" spans="1:10" customFormat="1" ht="30" hidden="1" x14ac:dyDescent="0.25">
      <c r="A38" s="100"/>
      <c r="B38" s="1" t="s">
        <v>86</v>
      </c>
      <c r="C38" s="33"/>
      <c r="D38" s="229"/>
      <c r="E38" s="103"/>
      <c r="F38" s="100"/>
    </row>
    <row r="39" spans="1:10" customFormat="1" ht="30" hidden="1" x14ac:dyDescent="0.25">
      <c r="A39" s="100"/>
      <c r="B39" s="1" t="s">
        <v>85</v>
      </c>
      <c r="C39" s="33"/>
      <c r="D39" s="229"/>
      <c r="E39" s="103"/>
      <c r="F39" s="100"/>
    </row>
    <row r="40" spans="1:10" customFormat="1" hidden="1" x14ac:dyDescent="0.25">
      <c r="A40" s="100"/>
      <c r="B40" s="1" t="s">
        <v>71</v>
      </c>
      <c r="C40" s="33"/>
      <c r="D40" s="229"/>
      <c r="E40" s="103"/>
      <c r="F40" s="100"/>
    </row>
    <row r="41" spans="1:10" customFormat="1" hidden="1" x14ac:dyDescent="0.25">
      <c r="A41" s="102"/>
      <c r="B41" s="4"/>
      <c r="C41" s="100"/>
      <c r="D41" s="229"/>
      <c r="E41" s="101"/>
      <c r="F41" s="100"/>
    </row>
    <row r="42" spans="1:10" x14ac:dyDescent="0.25">
      <c r="B42" s="1" t="s">
        <v>84</v>
      </c>
      <c r="D42" s="92">
        <v>-5625193.1699999999</v>
      </c>
      <c r="E42" s="99"/>
      <c r="H42" s="230"/>
    </row>
    <row r="43" spans="1:10" ht="30" hidden="1" x14ac:dyDescent="0.25">
      <c r="B43" s="1" t="s">
        <v>83</v>
      </c>
      <c r="D43" s="242">
        <v>0</v>
      </c>
      <c r="E43" s="99"/>
    </row>
    <row r="44" spans="1:10" customFormat="1" ht="30" hidden="1" x14ac:dyDescent="0.25">
      <c r="A44" s="100"/>
      <c r="B44" s="1" t="s">
        <v>82</v>
      </c>
      <c r="C44" s="33"/>
      <c r="D44" s="229">
        <v>0</v>
      </c>
      <c r="E44" s="103"/>
      <c r="F44" s="100"/>
    </row>
    <row r="45" spans="1:10" customFormat="1" ht="30" hidden="1" x14ac:dyDescent="0.25">
      <c r="A45" s="100"/>
      <c r="B45" s="1" t="s">
        <v>81</v>
      </c>
      <c r="C45" s="33"/>
      <c r="D45" s="229">
        <v>0</v>
      </c>
      <c r="E45" s="103"/>
      <c r="F45" s="100"/>
    </row>
    <row r="46" spans="1:10" customFormat="1" ht="30" hidden="1" x14ac:dyDescent="0.25">
      <c r="A46" s="100"/>
      <c r="B46" s="1" t="s">
        <v>80</v>
      </c>
      <c r="C46" s="33"/>
      <c r="D46" s="229">
        <v>0</v>
      </c>
      <c r="E46" s="103"/>
      <c r="F46" s="100"/>
    </row>
    <row r="47" spans="1:10" customFormat="1" hidden="1" x14ac:dyDescent="0.25">
      <c r="A47" s="100"/>
      <c r="B47" s="1" t="s">
        <v>79</v>
      </c>
      <c r="C47" s="33"/>
      <c r="D47" s="229">
        <v>0</v>
      </c>
      <c r="E47" s="103"/>
      <c r="F47" s="100"/>
    </row>
    <row r="48" spans="1:10" customFormat="1" x14ac:dyDescent="0.25">
      <c r="A48" s="100"/>
      <c r="B48" s="1" t="s">
        <v>78</v>
      </c>
      <c r="C48" s="33"/>
      <c r="D48" s="229">
        <v>-30577599.859999999</v>
      </c>
      <c r="E48" s="103"/>
      <c r="F48" s="100"/>
      <c r="G48" s="109"/>
    </row>
    <row r="49" spans="1:6" customFormat="1" x14ac:dyDescent="0.25">
      <c r="A49" s="100"/>
      <c r="B49" s="1" t="s">
        <v>65</v>
      </c>
      <c r="C49" s="33"/>
      <c r="D49" s="246"/>
      <c r="E49" s="103"/>
      <c r="F49" s="104"/>
    </row>
    <row r="50" spans="1:6" s="106" customFormat="1" x14ac:dyDescent="0.25">
      <c r="A50" s="39" t="s">
        <v>77</v>
      </c>
      <c r="B50" s="107"/>
      <c r="C50" s="107"/>
      <c r="D50" s="245">
        <f>SUM(D34:D49)</f>
        <v>-36202793.030000001</v>
      </c>
      <c r="E50" s="108"/>
      <c r="F50" s="107"/>
    </row>
    <row r="51" spans="1:6" customFormat="1" hidden="1" x14ac:dyDescent="0.25">
      <c r="A51" s="102" t="s">
        <v>76</v>
      </c>
      <c r="B51" s="105"/>
      <c r="C51" s="105"/>
      <c r="D51" s="245"/>
      <c r="E51" s="38"/>
      <c r="F51" s="33"/>
    </row>
    <row r="52" spans="1:6" customFormat="1" hidden="1" x14ac:dyDescent="0.25">
      <c r="A52" s="100"/>
      <c r="B52" s="1" t="s">
        <v>75</v>
      </c>
      <c r="C52" s="33"/>
      <c r="D52" s="229">
        <v>0</v>
      </c>
      <c r="E52" s="103"/>
      <c r="F52" s="100"/>
    </row>
    <row r="53" spans="1:6" customFormat="1" hidden="1" x14ac:dyDescent="0.25">
      <c r="A53" s="100"/>
      <c r="B53" s="1" t="s">
        <v>74</v>
      </c>
      <c r="C53" s="33"/>
      <c r="D53" s="229">
        <v>0</v>
      </c>
      <c r="E53" s="103"/>
      <c r="F53" s="100"/>
    </row>
    <row r="54" spans="1:6" customFormat="1" hidden="1" x14ac:dyDescent="0.25">
      <c r="A54" s="100"/>
      <c r="B54" s="1" t="s">
        <v>73</v>
      </c>
      <c r="C54" s="33"/>
      <c r="D54" s="229">
        <v>0</v>
      </c>
      <c r="E54" s="103"/>
      <c r="F54" s="100"/>
    </row>
    <row r="55" spans="1:6" customFormat="1" ht="30" hidden="1" x14ac:dyDescent="0.25">
      <c r="A55" s="100"/>
      <c r="B55" s="1" t="s">
        <v>72</v>
      </c>
      <c r="C55" s="33"/>
      <c r="D55" s="229">
        <v>0</v>
      </c>
      <c r="E55" s="103"/>
      <c r="F55" s="100"/>
    </row>
    <row r="56" spans="1:6" customFormat="1" hidden="1" x14ac:dyDescent="0.25">
      <c r="A56" s="100"/>
      <c r="B56" s="1" t="s">
        <v>71</v>
      </c>
      <c r="C56" s="33"/>
      <c r="D56" s="229">
        <v>0</v>
      </c>
      <c r="E56" s="103"/>
      <c r="F56" s="100"/>
    </row>
    <row r="57" spans="1:6" customFormat="1" hidden="1" x14ac:dyDescent="0.25">
      <c r="A57" s="102"/>
      <c r="B57" s="4"/>
      <c r="C57" s="100"/>
      <c r="D57" s="229"/>
      <c r="E57" s="101"/>
      <c r="F57" s="100"/>
    </row>
    <row r="58" spans="1:6" customFormat="1" ht="30" hidden="1" x14ac:dyDescent="0.25">
      <c r="A58" s="100"/>
      <c r="B58" s="1" t="s">
        <v>70</v>
      </c>
      <c r="C58" s="33"/>
      <c r="D58" s="229">
        <v>0</v>
      </c>
      <c r="E58" s="103"/>
      <c r="F58" s="100"/>
    </row>
    <row r="59" spans="1:6" customFormat="1" ht="30" hidden="1" x14ac:dyDescent="0.25">
      <c r="A59" s="100"/>
      <c r="B59" s="1" t="s">
        <v>69</v>
      </c>
      <c r="C59" s="33"/>
      <c r="D59" s="229">
        <v>0</v>
      </c>
      <c r="E59" s="103"/>
      <c r="F59" s="100"/>
    </row>
    <row r="60" spans="1:6" customFormat="1" hidden="1" x14ac:dyDescent="0.25">
      <c r="A60" s="100"/>
      <c r="B60" s="1" t="s">
        <v>68</v>
      </c>
      <c r="C60" s="33"/>
      <c r="D60" s="229">
        <v>0</v>
      </c>
      <c r="E60" s="103"/>
      <c r="F60" s="100"/>
    </row>
    <row r="61" spans="1:6" customFormat="1" hidden="1" x14ac:dyDescent="0.25">
      <c r="A61" s="100"/>
      <c r="B61" s="1" t="s">
        <v>67</v>
      </c>
      <c r="C61" s="33"/>
      <c r="D61" s="229">
        <v>0</v>
      </c>
      <c r="E61" s="103"/>
      <c r="F61" s="100"/>
    </row>
    <row r="62" spans="1:6" customFormat="1" ht="30" hidden="1" x14ac:dyDescent="0.25">
      <c r="A62" s="100"/>
      <c r="B62" s="1" t="s">
        <v>66</v>
      </c>
      <c r="C62" s="33"/>
      <c r="D62" s="229">
        <v>0</v>
      </c>
      <c r="E62" s="103"/>
      <c r="F62" s="100"/>
    </row>
    <row r="63" spans="1:6" customFormat="1" hidden="1" x14ac:dyDescent="0.25">
      <c r="A63" s="100"/>
      <c r="B63" s="1" t="s">
        <v>65</v>
      </c>
      <c r="C63" s="33"/>
      <c r="D63" s="229">
        <v>0</v>
      </c>
      <c r="E63" s="103"/>
      <c r="F63" s="104"/>
    </row>
    <row r="64" spans="1:6" customFormat="1" hidden="1" x14ac:dyDescent="0.25">
      <c r="A64" s="102" t="s">
        <v>64</v>
      </c>
      <c r="B64" s="100"/>
      <c r="C64" s="100"/>
      <c r="D64" s="245">
        <f>SUM(D52:D63)</f>
        <v>0</v>
      </c>
      <c r="E64" s="103"/>
      <c r="F64" s="100"/>
    </row>
    <row r="65" spans="1:10" customFormat="1" x14ac:dyDescent="0.25">
      <c r="A65" s="102"/>
      <c r="B65" s="100"/>
      <c r="C65" s="100"/>
      <c r="D65" s="229"/>
      <c r="E65" s="101"/>
      <c r="F65" s="100"/>
    </row>
    <row r="66" spans="1:10" x14ac:dyDescent="0.25">
      <c r="A66" s="40" t="s">
        <v>63</v>
      </c>
      <c r="D66" s="92">
        <f>+D32+D50</f>
        <v>105855511.82999989</v>
      </c>
      <c r="E66" s="99"/>
    </row>
    <row r="67" spans="1:10" x14ac:dyDescent="0.25">
      <c r="A67" s="33" t="s">
        <v>62</v>
      </c>
      <c r="D67" s="247">
        <v>474597099.37</v>
      </c>
      <c r="E67" s="99"/>
    </row>
    <row r="68" spans="1:10" ht="15.75" thickBot="1" x14ac:dyDescent="0.3">
      <c r="A68" s="39" t="s">
        <v>61</v>
      </c>
      <c r="D68" s="248">
        <f>SUM(D66:D67)</f>
        <v>580452611.19999993</v>
      </c>
      <c r="E68" s="98"/>
    </row>
    <row r="69" spans="1:10" ht="15.75" thickTop="1" x14ac:dyDescent="0.25">
      <c r="A69" s="39"/>
      <c r="D69" s="92"/>
      <c r="E69" s="96"/>
    </row>
    <row r="70" spans="1:10" ht="5.25" customHeight="1" x14ac:dyDescent="0.25">
      <c r="D70" s="97"/>
    </row>
    <row r="71" spans="1:10" ht="28.5" customHeight="1" x14ac:dyDescent="0.25">
      <c r="D71" s="34" t="s">
        <v>7</v>
      </c>
    </row>
    <row r="72" spans="1:10" ht="31.5" customHeight="1" x14ac:dyDescent="0.25">
      <c r="A72" s="309" t="s">
        <v>418</v>
      </c>
      <c r="B72" s="309"/>
      <c r="C72" s="309"/>
      <c r="D72" s="309"/>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09" t="s">
        <v>419</v>
      </c>
      <c r="B75" s="309"/>
      <c r="C75" s="309"/>
      <c r="D75" s="309"/>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07" t="s">
        <v>467</v>
      </c>
      <c r="B78" s="307"/>
      <c r="C78" s="306" t="s">
        <v>469</v>
      </c>
      <c r="D78" s="306"/>
      <c r="E78" s="306"/>
      <c r="F78" s="306"/>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horizontalDpi="4294967294"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9"/>
  <sheetViews>
    <sheetView zoomScaleNormal="100" workbookViewId="0">
      <selection activeCell="N22" sqref="N22"/>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1" ht="15.75" x14ac:dyDescent="0.25">
      <c r="A2" s="310" t="s">
        <v>472</v>
      </c>
      <c r="B2" s="310"/>
      <c r="C2" s="310"/>
      <c r="D2" s="310"/>
      <c r="E2" s="310"/>
      <c r="F2" s="310"/>
      <c r="G2" s="310"/>
      <c r="H2" s="310"/>
      <c r="I2" s="310"/>
      <c r="J2" s="310"/>
      <c r="K2" s="310"/>
    </row>
    <row r="3" spans="1:11" x14ac:dyDescent="0.25">
      <c r="A3" s="304" t="s">
        <v>14</v>
      </c>
      <c r="B3" s="304"/>
      <c r="C3" s="304"/>
      <c r="D3" s="304"/>
      <c r="E3" s="304"/>
      <c r="F3" s="304"/>
      <c r="G3" s="304"/>
      <c r="H3" s="304"/>
      <c r="I3" s="304"/>
      <c r="J3" s="304"/>
      <c r="K3" s="304"/>
    </row>
    <row r="4" spans="1:11" x14ac:dyDescent="0.25">
      <c r="A4" s="304" t="s">
        <v>516</v>
      </c>
      <c r="B4" s="304"/>
      <c r="C4" s="304"/>
      <c r="D4" s="304"/>
      <c r="E4" s="304"/>
      <c r="F4" s="304"/>
      <c r="G4" s="31"/>
      <c r="H4" s="31"/>
      <c r="I4" s="31"/>
      <c r="J4" s="31"/>
      <c r="K4" s="31"/>
    </row>
    <row r="5" spans="1:11" x14ac:dyDescent="0.25">
      <c r="A5" s="2"/>
      <c r="B5" s="2"/>
      <c r="C5" s="2"/>
      <c r="D5" s="2"/>
      <c r="E5" s="2"/>
      <c r="F5" s="2"/>
      <c r="G5" s="2"/>
      <c r="H5" s="2"/>
      <c r="I5" s="2"/>
      <c r="J5" s="2"/>
      <c r="K5" s="2"/>
    </row>
    <row r="6" spans="1:11" x14ac:dyDescent="0.25">
      <c r="C6" s="2"/>
      <c r="D6" s="2"/>
      <c r="E6" s="2"/>
      <c r="F6" s="2"/>
      <c r="G6" s="2"/>
      <c r="H6" s="2"/>
    </row>
    <row r="8" spans="1:11" x14ac:dyDescent="0.25">
      <c r="A8" s="31"/>
      <c r="B8" s="31"/>
      <c r="C8" s="31"/>
      <c r="D8" s="31"/>
      <c r="E8" s="31"/>
      <c r="F8" s="31"/>
      <c r="G8" s="31"/>
      <c r="H8" s="31"/>
      <c r="I8" s="31"/>
      <c r="J8" s="31"/>
      <c r="K8" s="31"/>
    </row>
    <row r="9" spans="1:11" x14ac:dyDescent="0.25">
      <c r="C9" s="31"/>
      <c r="D9" s="31"/>
      <c r="E9" s="31"/>
      <c r="F9" s="31"/>
      <c r="G9" s="31"/>
      <c r="H9" s="31"/>
      <c r="I9" s="31"/>
      <c r="J9" s="31"/>
      <c r="K9" s="31"/>
    </row>
    <row r="10" spans="1:11" x14ac:dyDescent="0.25">
      <c r="C10" s="31"/>
      <c r="D10" s="31"/>
      <c r="E10" s="31"/>
      <c r="F10" s="31"/>
      <c r="G10" s="31"/>
      <c r="H10" s="31"/>
      <c r="I10" s="31"/>
      <c r="J10" s="31"/>
      <c r="K10" s="31"/>
    </row>
    <row r="13" spans="1:11" ht="15.75" x14ac:dyDescent="0.25">
      <c r="B13" s="317"/>
      <c r="C13" s="317"/>
      <c r="D13" s="317"/>
      <c r="E13" s="317"/>
      <c r="F13" s="317"/>
      <c r="G13" s="317"/>
      <c r="H13" s="317"/>
      <c r="I13" s="317"/>
      <c r="J13" s="317"/>
      <c r="K13" s="317"/>
    </row>
    <row r="14" spans="1:11" ht="15.75" customHeight="1" x14ac:dyDescent="0.25">
      <c r="A14" s="317" t="s">
        <v>0</v>
      </c>
      <c r="B14" s="317"/>
      <c r="C14" s="317"/>
      <c r="D14" s="317"/>
      <c r="E14" s="317"/>
      <c r="F14" s="317"/>
      <c r="G14" s="317"/>
      <c r="H14" s="317"/>
      <c r="I14" s="317"/>
      <c r="J14" s="317"/>
      <c r="K14" s="317"/>
    </row>
    <row r="15" spans="1:11" ht="15.75" customHeight="1" x14ac:dyDescent="0.25">
      <c r="A15" s="317" t="s">
        <v>488</v>
      </c>
      <c r="B15" s="317"/>
      <c r="C15" s="317"/>
      <c r="D15" s="317"/>
      <c r="E15" s="317"/>
      <c r="F15" s="317"/>
      <c r="G15" s="317"/>
      <c r="H15" s="317"/>
      <c r="I15" s="317"/>
      <c r="J15" s="317"/>
      <c r="K15" s="317"/>
    </row>
    <row r="16" spans="1:11" ht="15.75" customHeight="1" x14ac:dyDescent="0.25">
      <c r="A16" s="317" t="s">
        <v>1</v>
      </c>
      <c r="B16" s="317"/>
      <c r="C16" s="317"/>
      <c r="D16" s="317"/>
      <c r="E16" s="317"/>
      <c r="F16" s="317"/>
      <c r="G16" s="317"/>
      <c r="H16" s="317"/>
      <c r="I16" s="317"/>
      <c r="J16" s="317"/>
      <c r="K16" s="317"/>
    </row>
    <row r="17" spans="1:15" x14ac:dyDescent="0.25">
      <c r="C17" s="3"/>
      <c r="D17" s="3"/>
      <c r="G17" s="3"/>
      <c r="J17" s="3"/>
    </row>
    <row r="18" spans="1:15" ht="30" x14ac:dyDescent="0.25">
      <c r="E18" s="5" t="s">
        <v>2</v>
      </c>
      <c r="F18" s="5"/>
      <c r="G18" s="6"/>
      <c r="H18" s="5"/>
      <c r="I18" s="5" t="s">
        <v>3</v>
      </c>
      <c r="J18" s="5"/>
      <c r="K18" s="5" t="s">
        <v>4</v>
      </c>
      <c r="L18" s="7"/>
    </row>
    <row r="19" spans="1:15" s="10" customFormat="1" x14ac:dyDescent="0.25">
      <c r="A19" s="4"/>
      <c r="B19" s="8"/>
      <c r="C19" s="8" t="s">
        <v>462</v>
      </c>
      <c r="D19" s="8"/>
      <c r="E19" s="289">
        <v>1014524280</v>
      </c>
      <c r="F19" s="290"/>
      <c r="G19" s="249"/>
      <c r="H19" s="290"/>
      <c r="I19" s="249">
        <v>2628703074.7600002</v>
      </c>
      <c r="J19" s="249"/>
      <c r="K19" s="249">
        <f>SUM(E19,I19)</f>
        <v>3643227354.7600002</v>
      </c>
      <c r="L19" s="4"/>
      <c r="M19" s="9"/>
    </row>
    <row r="20" spans="1:15" x14ac:dyDescent="0.25">
      <c r="C20" s="1" t="s">
        <v>5</v>
      </c>
      <c r="E20" s="291">
        <v>0</v>
      </c>
      <c r="F20" s="292"/>
      <c r="G20" s="14"/>
      <c r="H20" s="292"/>
      <c r="I20" s="14">
        <f>-229274.53+0.76</f>
        <v>-229273.77</v>
      </c>
      <c r="J20" s="14"/>
      <c r="K20" s="249">
        <f t="shared" ref="K20:K21" si="0">SUM(E20,I20)</f>
        <v>-229273.77</v>
      </c>
      <c r="M20" s="7"/>
    </row>
    <row r="21" spans="1:15" x14ac:dyDescent="0.25">
      <c r="C21" s="1" t="s">
        <v>6</v>
      </c>
      <c r="E21" s="291"/>
      <c r="F21" s="292"/>
      <c r="G21" s="14"/>
      <c r="H21" s="292"/>
      <c r="I21" s="250">
        <v>261501418.40000001</v>
      </c>
      <c r="J21" s="14"/>
      <c r="K21" s="293">
        <f t="shared" si="0"/>
        <v>261501418.40000001</v>
      </c>
      <c r="M21" s="12"/>
    </row>
    <row r="22" spans="1:15" ht="16.5" x14ac:dyDescent="0.35">
      <c r="C22" s="8" t="s">
        <v>479</v>
      </c>
      <c r="D22" s="8"/>
      <c r="E22" s="289">
        <v>0</v>
      </c>
      <c r="F22" s="290"/>
      <c r="G22" s="249"/>
      <c r="H22" s="290"/>
      <c r="I22" s="294">
        <f>SUM(I19:I21)</f>
        <v>2889975219.3900003</v>
      </c>
      <c r="J22" s="249"/>
      <c r="K22" s="286">
        <f>SUM(K19:K21)</f>
        <v>3904499499.3900003</v>
      </c>
      <c r="M22" s="13"/>
      <c r="O22" s="287"/>
    </row>
    <row r="23" spans="1:15" s="10" customFormat="1" x14ac:dyDescent="0.25">
      <c r="A23" s="4"/>
      <c r="B23" s="1"/>
      <c r="C23" s="1" t="s">
        <v>7</v>
      </c>
      <c r="D23" s="1"/>
      <c r="E23" s="11"/>
      <c r="F23" s="11"/>
      <c r="G23" s="12"/>
      <c r="H23" s="11"/>
      <c r="I23" s="14"/>
      <c r="J23" s="12"/>
      <c r="K23" s="12"/>
      <c r="L23" s="4"/>
      <c r="M23" s="15"/>
    </row>
    <row r="24" spans="1:15" x14ac:dyDescent="0.25">
      <c r="I24" s="7" t="s">
        <v>11</v>
      </c>
      <c r="K24" s="14"/>
      <c r="O24" s="288"/>
    </row>
    <row r="25" spans="1:15" x14ac:dyDescent="0.25">
      <c r="C25" s="319" t="str">
        <f>+'[1]ESF - Situación Financiera'!A39</f>
        <v>Las notas de la 07a la  23 son parte integral de estos Estados Financieros.</v>
      </c>
      <c r="D25" s="319"/>
      <c r="E25" s="319"/>
      <c r="F25" s="319"/>
      <c r="G25" s="319"/>
      <c r="H25" s="319"/>
      <c r="I25" s="13"/>
      <c r="K25" s="17"/>
    </row>
    <row r="26" spans="1:15" x14ac:dyDescent="0.25">
      <c r="C26" s="16"/>
      <c r="D26" s="16"/>
      <c r="G26" s="16"/>
      <c r="I26" s="7"/>
      <c r="J26" s="16"/>
      <c r="K26" s="14"/>
    </row>
    <row r="27" spans="1:15" ht="28.5" customHeight="1" x14ac:dyDescent="0.25">
      <c r="C27" s="311" t="s">
        <v>8</v>
      </c>
      <c r="D27" s="311"/>
      <c r="E27" s="311"/>
      <c r="F27" s="311"/>
      <c r="G27" s="311"/>
      <c r="H27" s="311"/>
      <c r="I27" s="311"/>
      <c r="J27" s="311"/>
      <c r="K27" s="311"/>
      <c r="M27" s="13"/>
    </row>
    <row r="28" spans="1:15" ht="28.5" customHeight="1" x14ac:dyDescent="0.25">
      <c r="C28" s="18"/>
      <c r="D28" s="18"/>
      <c r="E28" s="18"/>
      <c r="F28" s="18"/>
      <c r="G28" s="18"/>
      <c r="H28" s="18"/>
      <c r="I28" s="18"/>
      <c r="J28" s="18"/>
      <c r="K28" s="18"/>
      <c r="M28" s="13"/>
    </row>
    <row r="29" spans="1:15" ht="46.5" customHeight="1" x14ac:dyDescent="0.25">
      <c r="C29" s="18"/>
      <c r="D29" s="18"/>
      <c r="E29" s="18"/>
      <c r="F29" s="18"/>
      <c r="G29" s="18"/>
      <c r="H29" s="18"/>
      <c r="I29" s="18"/>
      <c r="J29" s="18"/>
      <c r="K29" s="18" t="s">
        <v>12</v>
      </c>
      <c r="M29" s="13"/>
      <c r="N29" s="2" t="s">
        <v>9</v>
      </c>
    </row>
    <row r="30" spans="1:15" ht="33.75" customHeight="1" x14ac:dyDescent="0.25">
      <c r="C30" s="309" t="s">
        <v>418</v>
      </c>
      <c r="D30" s="309"/>
      <c r="E30" s="309"/>
      <c r="F30" s="309"/>
      <c r="G30" s="309"/>
      <c r="H30" s="309"/>
      <c r="I30" s="309"/>
      <c r="J30" s="309"/>
      <c r="K30" s="309"/>
    </row>
    <row r="31" spans="1:15" ht="33.75" customHeight="1" x14ac:dyDescent="0.25">
      <c r="C31" s="30"/>
      <c r="D31" s="30"/>
      <c r="E31" s="30"/>
      <c r="F31" s="30"/>
      <c r="G31" s="30"/>
      <c r="H31" s="30"/>
      <c r="I31" s="30"/>
      <c r="J31" s="30"/>
      <c r="K31" s="30"/>
    </row>
    <row r="32" spans="1:15" ht="14.25" customHeight="1" x14ac:dyDescent="0.3">
      <c r="C32" s="19"/>
      <c r="D32" s="20"/>
      <c r="E32" s="21"/>
      <c r="F32" s="21"/>
      <c r="G32" s="22"/>
      <c r="I32" s="7"/>
      <c r="M32" s="29"/>
    </row>
    <row r="33" spans="3:11" ht="17.25" hidden="1" x14ac:dyDescent="0.3">
      <c r="C33" s="19"/>
      <c r="D33" s="20"/>
      <c r="E33" s="21"/>
      <c r="F33" s="21"/>
      <c r="G33" s="22"/>
    </row>
    <row r="34" spans="3:11" ht="33.75" customHeight="1" x14ac:dyDescent="0.25">
      <c r="C34" s="309" t="s">
        <v>419</v>
      </c>
      <c r="D34" s="309"/>
      <c r="E34" s="309"/>
      <c r="F34" s="309"/>
      <c r="G34" s="309"/>
      <c r="H34" s="309"/>
      <c r="I34" s="309"/>
      <c r="J34" s="309"/>
      <c r="K34" s="309"/>
    </row>
    <row r="35" spans="3:11" ht="33.75" customHeight="1" x14ac:dyDescent="0.25">
      <c r="C35" s="30"/>
      <c r="D35" s="30"/>
      <c r="E35" s="30"/>
      <c r="F35" s="30"/>
      <c r="G35" s="30"/>
      <c r="H35" s="30"/>
      <c r="I35" s="30"/>
      <c r="J35" s="30"/>
      <c r="K35" s="30"/>
    </row>
    <row r="36" spans="3:11" ht="17.25" x14ac:dyDescent="0.3">
      <c r="C36" s="19"/>
      <c r="D36" s="23"/>
      <c r="E36" s="24"/>
      <c r="F36" s="25"/>
      <c r="G36" s="22"/>
    </row>
    <row r="37" spans="3:11" ht="17.25" x14ac:dyDescent="0.3">
      <c r="C37" s="19"/>
      <c r="D37" s="23"/>
      <c r="E37" s="26"/>
      <c r="F37" s="27"/>
      <c r="G37" s="22"/>
    </row>
    <row r="38" spans="3:11" ht="33.75" customHeight="1" x14ac:dyDescent="0.25">
      <c r="C38" s="318" t="s">
        <v>468</v>
      </c>
      <c r="D38" s="318"/>
      <c r="E38" s="306" t="s">
        <v>10</v>
      </c>
      <c r="F38" s="306"/>
      <c r="G38" s="306"/>
      <c r="H38" s="306"/>
      <c r="I38" s="306"/>
      <c r="J38" s="306"/>
      <c r="K38" s="306"/>
    </row>
    <row r="39" spans="3:11" ht="18.75" x14ac:dyDescent="0.25">
      <c r="C39" s="28"/>
      <c r="D39" s="28"/>
      <c r="E39" s="28"/>
      <c r="F39" s="28"/>
      <c r="G39" s="28"/>
    </row>
  </sheetData>
  <mergeCells count="13">
    <mergeCell ref="C38:D38"/>
    <mergeCell ref="E38:K38"/>
    <mergeCell ref="B13:K13"/>
    <mergeCell ref="C25:H25"/>
    <mergeCell ref="C27:K27"/>
    <mergeCell ref="C30:K30"/>
    <mergeCell ref="C34:K34"/>
    <mergeCell ref="A16:K16"/>
    <mergeCell ref="A2:K2"/>
    <mergeCell ref="A3:K3"/>
    <mergeCell ref="A15:K15"/>
    <mergeCell ref="A14:K14"/>
    <mergeCell ref="A4:F4"/>
  </mergeCells>
  <phoneticPr fontId="65" type="noConversion"/>
  <printOptions horizontalCentered="1"/>
  <pageMargins left="0.15748031496062992" right="0.15748031496062992" top="1.0236220472440944" bottom="0.35433070866141736" header="0.31496062992125984" footer="0.31496062992125984"/>
  <pageSetup scale="80"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A8B4-8B46-4530-96D1-7182DCC3274E}">
  <sheetPr>
    <tabColor rgb="FFFF0000"/>
  </sheetPr>
  <dimension ref="A1:K46"/>
  <sheetViews>
    <sheetView showGridLines="0" zoomScale="120" zoomScaleNormal="120" workbookViewId="0">
      <selection activeCell="F28" sqref="F28"/>
    </sheetView>
  </sheetViews>
  <sheetFormatPr baseColWidth="10" defaultColWidth="11.42578125" defaultRowHeight="15.75" x14ac:dyDescent="0.25"/>
  <cols>
    <col min="1" max="1" width="6.140625" style="218" bestFit="1" customWidth="1"/>
    <col min="2" max="2" width="48.85546875" style="218" bestFit="1" customWidth="1"/>
    <col min="3" max="4" width="23.42578125" style="217" bestFit="1" customWidth="1"/>
    <col min="5" max="5" width="15.42578125" style="217" bestFit="1" customWidth="1"/>
    <col min="6" max="6" width="23.42578125" style="217" bestFit="1" customWidth="1"/>
    <col min="7" max="7" width="20.5703125" style="217" bestFit="1" customWidth="1"/>
    <col min="8" max="8" width="18" style="217" bestFit="1" customWidth="1"/>
    <col min="9" max="10" width="11.42578125" style="217"/>
    <col min="11" max="16384" width="11.42578125" style="218"/>
  </cols>
  <sheetData>
    <row r="1" spans="1:11" x14ac:dyDescent="0.25">
      <c r="A1" s="310" t="s">
        <v>13</v>
      </c>
      <c r="B1" s="310"/>
      <c r="C1" s="310"/>
      <c r="D1" s="310"/>
      <c r="E1" s="310"/>
      <c r="F1" s="310"/>
      <c r="G1" s="201"/>
      <c r="H1" s="201"/>
      <c r="I1" s="201"/>
      <c r="J1" s="201"/>
      <c r="K1" s="201"/>
    </row>
    <row r="2" spans="1:11" x14ac:dyDescent="0.25">
      <c r="A2" s="304" t="s">
        <v>14</v>
      </c>
      <c r="B2" s="304"/>
      <c r="C2" s="304"/>
      <c r="D2" s="304"/>
      <c r="E2" s="304"/>
      <c r="F2" s="304"/>
      <c r="G2" s="270"/>
      <c r="H2" s="270"/>
      <c r="I2" s="270"/>
      <c r="J2" s="270"/>
      <c r="K2" s="270"/>
    </row>
    <row r="3" spans="1:11" x14ac:dyDescent="0.25">
      <c r="A3" s="304" t="s">
        <v>15</v>
      </c>
      <c r="B3" s="304"/>
      <c r="C3" s="304"/>
      <c r="D3" s="304"/>
      <c r="E3" s="304"/>
      <c r="F3" s="304"/>
      <c r="G3" s="270"/>
      <c r="H3" s="270"/>
      <c r="I3" s="270"/>
      <c r="J3" s="270"/>
      <c r="K3" s="270"/>
    </row>
    <row r="4" spans="1:11" x14ac:dyDescent="0.25">
      <c r="A4" s="320" t="s">
        <v>433</v>
      </c>
      <c r="B4" s="320"/>
      <c r="C4" s="320"/>
      <c r="D4" s="320"/>
      <c r="E4" s="320"/>
      <c r="F4" s="320"/>
    </row>
    <row r="5" spans="1:11" s="220" customFormat="1" x14ac:dyDescent="0.25">
      <c r="A5" s="321" t="s">
        <v>486</v>
      </c>
      <c r="B5" s="321"/>
      <c r="C5" s="321"/>
      <c r="D5" s="321"/>
      <c r="E5" s="321"/>
      <c r="F5" s="321"/>
      <c r="G5" s="219"/>
      <c r="H5" s="219"/>
      <c r="I5" s="219"/>
      <c r="J5" s="219"/>
    </row>
    <row r="6" spans="1:11" x14ac:dyDescent="0.25">
      <c r="A6" s="320" t="s">
        <v>434</v>
      </c>
      <c r="B6" s="320"/>
      <c r="C6" s="320"/>
      <c r="D6" s="320"/>
      <c r="E6" s="320"/>
      <c r="F6" s="320"/>
    </row>
    <row r="7" spans="1:11" x14ac:dyDescent="0.25">
      <c r="A7" s="322" t="s">
        <v>435</v>
      </c>
      <c r="B7" s="322"/>
      <c r="C7" s="322"/>
      <c r="D7" s="322"/>
      <c r="E7" s="322"/>
      <c r="F7" s="322"/>
      <c r="G7" s="221"/>
    </row>
    <row r="8" spans="1:11" ht="7.7" customHeight="1" x14ac:dyDescent="0.25">
      <c r="A8" s="323"/>
      <c r="B8" s="323"/>
      <c r="C8" s="323"/>
      <c r="D8" s="323"/>
      <c r="E8" s="323"/>
      <c r="F8" s="323"/>
    </row>
    <row r="9" spans="1:11" ht="47.25" x14ac:dyDescent="0.25">
      <c r="A9" s="324" t="s">
        <v>436</v>
      </c>
      <c r="B9" s="324"/>
      <c r="C9" s="225" t="s">
        <v>437</v>
      </c>
      <c r="D9" s="225" t="s">
        <v>438</v>
      </c>
      <c r="E9" s="225" t="s">
        <v>439</v>
      </c>
      <c r="F9" s="225" t="s">
        <v>440</v>
      </c>
    </row>
    <row r="10" spans="1:11" x14ac:dyDescent="0.25">
      <c r="A10" s="226">
        <v>1</v>
      </c>
      <c r="B10" s="227" t="s">
        <v>441</v>
      </c>
      <c r="C10" s="228">
        <f>+C11+C12+C13+C14+C15+C16+C17+C18+C19+C20</f>
        <v>1056386603.13</v>
      </c>
      <c r="D10" s="228">
        <f>SUM(D11:D19)+D20</f>
        <v>547156664.89999998</v>
      </c>
      <c r="E10" s="228">
        <f>+D10/C10%</f>
        <v>51.795115848574071</v>
      </c>
      <c r="F10" s="228">
        <f>+C10-D10</f>
        <v>509229938.23000002</v>
      </c>
    </row>
    <row r="11" spans="1:11" x14ac:dyDescent="0.25">
      <c r="A11" s="271">
        <v>1.1000000000000001</v>
      </c>
      <c r="B11" s="272" t="s">
        <v>442</v>
      </c>
      <c r="C11" s="273">
        <v>0</v>
      </c>
      <c r="D11" s="273">
        <v>0</v>
      </c>
      <c r="E11" s="225"/>
      <c r="F11" s="225">
        <f t="shared" ref="F11:F31" si="0">+C11-D11</f>
        <v>0</v>
      </c>
    </row>
    <row r="12" spans="1:11" x14ac:dyDescent="0.25">
      <c r="A12" s="271">
        <v>1.2</v>
      </c>
      <c r="B12" s="272" t="s">
        <v>443</v>
      </c>
      <c r="C12" s="273">
        <v>0</v>
      </c>
      <c r="D12" s="273">
        <v>0</v>
      </c>
      <c r="E12" s="225"/>
      <c r="F12" s="225">
        <f t="shared" si="0"/>
        <v>0</v>
      </c>
    </row>
    <row r="13" spans="1:11" x14ac:dyDescent="0.25">
      <c r="A13" s="271">
        <v>1.3</v>
      </c>
      <c r="B13" s="272" t="s">
        <v>444</v>
      </c>
      <c r="C13" s="273">
        <v>0</v>
      </c>
      <c r="D13" s="273">
        <v>0</v>
      </c>
      <c r="E13" s="273"/>
      <c r="F13" s="273">
        <f t="shared" si="0"/>
        <v>0</v>
      </c>
    </row>
    <row r="14" spans="1:11" s="220" customFormat="1" x14ac:dyDescent="0.25">
      <c r="A14" s="274">
        <v>1.4</v>
      </c>
      <c r="B14" s="275" t="s">
        <v>305</v>
      </c>
      <c r="C14" s="222">
        <v>490230027</v>
      </c>
      <c r="D14" s="222">
        <v>323864059.83999997</v>
      </c>
      <c r="E14" s="222">
        <f t="shared" ref="E14:E15" si="1">+D14/C14%</f>
        <v>66.063692961018887</v>
      </c>
      <c r="F14" s="222">
        <f t="shared" si="0"/>
        <v>166365967.16000003</v>
      </c>
      <c r="G14" s="219"/>
      <c r="H14" s="219"/>
      <c r="I14" s="219"/>
      <c r="J14" s="219"/>
    </row>
    <row r="15" spans="1:11" s="220" customFormat="1" x14ac:dyDescent="0.25">
      <c r="A15" s="274">
        <v>1.5</v>
      </c>
      <c r="B15" s="275" t="s">
        <v>445</v>
      </c>
      <c r="C15" s="222">
        <v>420000000</v>
      </c>
      <c r="D15" s="222">
        <v>223292605.06</v>
      </c>
      <c r="E15" s="222">
        <f t="shared" si="1"/>
        <v>53.164905966666666</v>
      </c>
      <c r="F15" s="222">
        <f t="shared" si="0"/>
        <v>196707394.94</v>
      </c>
      <c r="G15" s="219"/>
      <c r="H15" s="219"/>
      <c r="I15" s="219"/>
      <c r="J15" s="219"/>
    </row>
    <row r="16" spans="1:11" x14ac:dyDescent="0.25">
      <c r="A16" s="271">
        <v>1.6</v>
      </c>
      <c r="B16" s="272" t="s">
        <v>446</v>
      </c>
      <c r="C16" s="222">
        <v>0</v>
      </c>
      <c r="D16" s="222">
        <v>0</v>
      </c>
      <c r="E16" s="222"/>
      <c r="F16" s="222">
        <f t="shared" si="0"/>
        <v>0</v>
      </c>
    </row>
    <row r="17" spans="1:10" x14ac:dyDescent="0.25">
      <c r="A17" s="271">
        <v>1.7</v>
      </c>
      <c r="B17" s="272" t="s">
        <v>447</v>
      </c>
      <c r="C17" s="273">
        <v>0</v>
      </c>
      <c r="D17" s="273">
        <v>0</v>
      </c>
      <c r="E17" s="225"/>
      <c r="F17" s="225">
        <f t="shared" si="0"/>
        <v>0</v>
      </c>
    </row>
    <row r="18" spans="1:10" x14ac:dyDescent="0.25">
      <c r="A18" s="271">
        <v>1.8</v>
      </c>
      <c r="B18" s="272" t="s">
        <v>448</v>
      </c>
      <c r="C18" s="273">
        <v>0</v>
      </c>
      <c r="D18" s="273">
        <v>0</v>
      </c>
      <c r="E18" s="225"/>
      <c r="F18" s="225">
        <f t="shared" si="0"/>
        <v>0</v>
      </c>
    </row>
    <row r="19" spans="1:10" x14ac:dyDescent="0.25">
      <c r="A19" s="271">
        <v>1.9</v>
      </c>
      <c r="B19" s="272" t="s">
        <v>449</v>
      </c>
      <c r="C19" s="273">
        <v>0</v>
      </c>
      <c r="D19" s="273">
        <v>0</v>
      </c>
      <c r="E19" s="225">
        <v>0</v>
      </c>
      <c r="F19" s="273">
        <f t="shared" si="0"/>
        <v>0</v>
      </c>
    </row>
    <row r="20" spans="1:10" s="220" customFormat="1" x14ac:dyDescent="0.25">
      <c r="A20" s="274">
        <v>3.1</v>
      </c>
      <c r="B20" s="275" t="s">
        <v>450</v>
      </c>
      <c r="C20" s="222">
        <v>146156576.13</v>
      </c>
      <c r="D20" s="222">
        <v>0</v>
      </c>
      <c r="E20" s="276">
        <v>0</v>
      </c>
      <c r="F20" s="222">
        <f>+C20-D20</f>
        <v>146156576.13</v>
      </c>
      <c r="G20" s="219"/>
      <c r="H20" s="219"/>
      <c r="I20" s="219"/>
      <c r="J20" s="219"/>
    </row>
    <row r="21" spans="1:10" x14ac:dyDescent="0.25">
      <c r="A21" s="226">
        <v>2</v>
      </c>
      <c r="B21" s="227" t="s">
        <v>451</v>
      </c>
      <c r="C21" s="228">
        <f>SUM(C22:C31)</f>
        <v>1056386603.1299999</v>
      </c>
      <c r="D21" s="228">
        <f t="shared" ref="D21" si="2">SUM(D22:D31)</f>
        <v>434434385.56</v>
      </c>
      <c r="E21" s="228">
        <f>SUM(E22:E31)</f>
        <v>130.67565002907028</v>
      </c>
      <c r="F21" s="228">
        <f>SUM(F22:F31)</f>
        <v>621952217.57000005</v>
      </c>
    </row>
    <row r="22" spans="1:10" x14ac:dyDescent="0.25">
      <c r="A22" s="271">
        <v>2.1</v>
      </c>
      <c r="B22" s="272" t="s">
        <v>452</v>
      </c>
      <c r="C22" s="222">
        <v>273136169.56999999</v>
      </c>
      <c r="D22" s="222">
        <v>133799179.04000001</v>
      </c>
      <c r="E22" s="222">
        <f t="shared" ref="E22:E25" si="3">+D22/C22%</f>
        <v>48.986254457123309</v>
      </c>
      <c r="F22" s="222">
        <f>+C22-D22</f>
        <v>139336990.52999997</v>
      </c>
      <c r="G22" s="222"/>
    </row>
    <row r="23" spans="1:10" x14ac:dyDescent="0.25">
      <c r="A23" s="271">
        <v>2.2000000000000002</v>
      </c>
      <c r="B23" s="272" t="s">
        <v>453</v>
      </c>
      <c r="C23" s="222">
        <v>461883308.23000002</v>
      </c>
      <c r="D23" s="222">
        <v>244788146.77000001</v>
      </c>
      <c r="E23" s="222">
        <f t="shared" si="3"/>
        <v>52.997833523809653</v>
      </c>
      <c r="F23" s="222">
        <f t="shared" si="0"/>
        <v>217095161.46000001</v>
      </c>
      <c r="G23" s="222"/>
    </row>
    <row r="24" spans="1:10" x14ac:dyDescent="0.25">
      <c r="A24" s="271">
        <v>2.2999999999999998</v>
      </c>
      <c r="B24" s="272" t="s">
        <v>454</v>
      </c>
      <c r="C24" s="222">
        <v>75131183.810000002</v>
      </c>
      <c r="D24" s="222">
        <v>19644266.719999999</v>
      </c>
      <c r="E24" s="222">
        <f t="shared" si="3"/>
        <v>26.146622113234073</v>
      </c>
      <c r="F24" s="222">
        <f>+C24-D24</f>
        <v>55486917.090000004</v>
      </c>
      <c r="G24" s="222"/>
    </row>
    <row r="25" spans="1:10" x14ac:dyDescent="0.25">
      <c r="A25" s="271">
        <v>2.4</v>
      </c>
      <c r="B25" s="272" t="s">
        <v>455</v>
      </c>
      <c r="C25" s="222">
        <v>600000</v>
      </c>
      <c r="D25" s="222">
        <v>0</v>
      </c>
      <c r="E25" s="222">
        <f t="shared" si="3"/>
        <v>0</v>
      </c>
      <c r="F25" s="222">
        <f t="shared" si="0"/>
        <v>600000</v>
      </c>
      <c r="G25" s="222"/>
    </row>
    <row r="26" spans="1:10" x14ac:dyDescent="0.25">
      <c r="A26" s="271">
        <v>2.5</v>
      </c>
      <c r="B26" s="272" t="s">
        <v>456</v>
      </c>
      <c r="C26" s="222">
        <v>0</v>
      </c>
      <c r="D26" s="222">
        <v>0</v>
      </c>
      <c r="E26" s="222">
        <f>+D26/C27%</f>
        <v>0</v>
      </c>
      <c r="F26" s="222">
        <f>+C26-D26</f>
        <v>0</v>
      </c>
      <c r="G26" s="222"/>
    </row>
    <row r="27" spans="1:10" x14ac:dyDescent="0.25">
      <c r="A27" s="271">
        <v>2.6</v>
      </c>
      <c r="B27" s="272" t="s">
        <v>457</v>
      </c>
      <c r="C27" s="222">
        <v>24601523.66</v>
      </c>
      <c r="D27" s="222">
        <v>5625193.1699999999</v>
      </c>
      <c r="E27" s="222">
        <f>+D27/C28%</f>
        <v>2.5449399349032218</v>
      </c>
      <c r="F27" s="222">
        <f>+C27-D27</f>
        <v>18976330.490000002</v>
      </c>
      <c r="G27" s="222"/>
    </row>
    <row r="28" spans="1:10" x14ac:dyDescent="0.25">
      <c r="A28" s="271">
        <v>2.7</v>
      </c>
      <c r="B28" s="272" t="s">
        <v>458</v>
      </c>
      <c r="C28" s="222">
        <v>221034417.86000001</v>
      </c>
      <c r="D28" s="222">
        <v>30577599.859999999</v>
      </c>
      <c r="E28" s="222"/>
      <c r="F28" s="222">
        <f t="shared" si="0"/>
        <v>190456818</v>
      </c>
      <c r="G28" s="222"/>
    </row>
    <row r="29" spans="1:10" ht="31.5" x14ac:dyDescent="0.25">
      <c r="A29" s="271">
        <v>2.8</v>
      </c>
      <c r="B29" s="272" t="s">
        <v>459</v>
      </c>
      <c r="C29" s="222">
        <v>0</v>
      </c>
      <c r="D29" s="222">
        <v>0</v>
      </c>
      <c r="E29" s="222"/>
      <c r="F29" s="222">
        <f t="shared" si="0"/>
        <v>0</v>
      </c>
      <c r="G29" s="222"/>
    </row>
    <row r="30" spans="1:10" x14ac:dyDescent="0.25">
      <c r="A30" s="271">
        <v>2.9</v>
      </c>
      <c r="B30" s="272" t="s">
        <v>22</v>
      </c>
      <c r="C30" s="222">
        <v>0</v>
      </c>
      <c r="D30" s="222">
        <v>0</v>
      </c>
      <c r="E30" s="222"/>
      <c r="F30" s="222">
        <f t="shared" si="0"/>
        <v>0</v>
      </c>
    </row>
    <row r="31" spans="1:10" x14ac:dyDescent="0.25">
      <c r="A31" s="271">
        <v>2.1</v>
      </c>
      <c r="B31" s="272" t="s">
        <v>460</v>
      </c>
      <c r="C31" s="222">
        <v>0</v>
      </c>
      <c r="D31" s="222">
        <v>0</v>
      </c>
      <c r="E31" s="222"/>
      <c r="F31" s="222">
        <f t="shared" si="0"/>
        <v>0</v>
      </c>
    </row>
    <row r="32" spans="1:10" x14ac:dyDescent="0.25">
      <c r="A32" s="277"/>
      <c r="B32" s="278" t="s">
        <v>485</v>
      </c>
      <c r="C32" s="279">
        <f>SUM(C10-C21)</f>
        <v>1.1920928955078125E-7</v>
      </c>
      <c r="D32" s="279">
        <f>+D10-D21</f>
        <v>112722279.33999997</v>
      </c>
      <c r="E32" s="228"/>
      <c r="F32" s="279">
        <f>SUM(F10-F21)</f>
        <v>-112722279.34000003</v>
      </c>
    </row>
    <row r="34" spans="2:7" x14ac:dyDescent="0.25">
      <c r="B34" s="280"/>
      <c r="D34" s="281"/>
      <c r="E34" s="281"/>
      <c r="F34" s="281"/>
    </row>
    <row r="35" spans="2:7" x14ac:dyDescent="0.25">
      <c r="B35" s="280"/>
      <c r="D35" s="281"/>
      <c r="E35" s="281"/>
      <c r="F35" s="281"/>
    </row>
    <row r="36" spans="2:7" x14ac:dyDescent="0.25">
      <c r="B36" s="280"/>
      <c r="D36" s="281"/>
      <c r="E36" s="281"/>
      <c r="F36" s="281"/>
    </row>
    <row r="37" spans="2:7" x14ac:dyDescent="0.25">
      <c r="C37" s="218"/>
      <c r="D37" s="281"/>
      <c r="E37" s="281"/>
      <c r="F37" s="281"/>
    </row>
    <row r="38" spans="2:7" ht="38.25" customHeight="1" x14ac:dyDescent="0.25">
      <c r="B38" s="309" t="s">
        <v>418</v>
      </c>
      <c r="C38" s="309"/>
      <c r="D38" s="309"/>
      <c r="E38" s="309"/>
      <c r="F38" s="309"/>
      <c r="G38" s="309"/>
    </row>
    <row r="39" spans="2:7" ht="17.25" x14ac:dyDescent="0.3">
      <c r="B39" s="19"/>
      <c r="C39" s="20"/>
      <c r="D39" s="21"/>
      <c r="E39" s="21"/>
      <c r="F39" s="36"/>
      <c r="G39" s="4"/>
    </row>
    <row r="40" spans="2:7" ht="17.25" x14ac:dyDescent="0.3">
      <c r="B40" s="19"/>
      <c r="C40" s="20"/>
      <c r="D40" s="21"/>
      <c r="E40" s="21"/>
      <c r="F40" s="36"/>
      <c r="G40" s="4"/>
    </row>
    <row r="41" spans="2:7" ht="34.5" customHeight="1" x14ac:dyDescent="0.25">
      <c r="B41" s="309" t="s">
        <v>419</v>
      </c>
      <c r="C41" s="309"/>
      <c r="D41" s="309"/>
      <c r="E41" s="309"/>
      <c r="F41" s="309"/>
      <c r="G41" s="309"/>
    </row>
    <row r="42" spans="2:7" ht="17.25" x14ac:dyDescent="0.3">
      <c r="B42" s="19"/>
      <c r="C42" s="23"/>
      <c r="D42" s="24"/>
      <c r="E42" s="25"/>
      <c r="F42" s="94"/>
      <c r="G42" s="4"/>
    </row>
    <row r="43" spans="2:7" ht="17.25" x14ac:dyDescent="0.3">
      <c r="B43" s="19"/>
      <c r="C43" s="23"/>
      <c r="D43" s="26"/>
      <c r="E43" s="27"/>
      <c r="F43" s="35"/>
      <c r="G43" s="4"/>
    </row>
    <row r="44" spans="2:7" ht="36.75" customHeight="1" x14ac:dyDescent="0.25">
      <c r="B44" s="307" t="s">
        <v>484</v>
      </c>
      <c r="C44" s="307"/>
      <c r="D44" s="306" t="s">
        <v>469</v>
      </c>
      <c r="E44" s="306"/>
      <c r="F44" s="306"/>
      <c r="G44" s="306"/>
    </row>
    <row r="45" spans="2:7" ht="18.75" x14ac:dyDescent="0.25">
      <c r="B45" s="28"/>
      <c r="C45" s="28"/>
      <c r="D45" s="28"/>
      <c r="E45" s="90"/>
      <c r="F45" s="28"/>
      <c r="G45" s="33"/>
    </row>
    <row r="46" spans="2:7" x14ac:dyDescent="0.25">
      <c r="C46" s="218"/>
    </row>
  </sheetData>
  <mergeCells count="13">
    <mergeCell ref="A1:F1"/>
    <mergeCell ref="A2:F2"/>
    <mergeCell ref="A3:F3"/>
    <mergeCell ref="B38:G38"/>
    <mergeCell ref="B41:G41"/>
    <mergeCell ref="B44:C44"/>
    <mergeCell ref="D44:G44"/>
    <mergeCell ref="A4:F4"/>
    <mergeCell ref="A5:F5"/>
    <mergeCell ref="A6:F6"/>
    <mergeCell ref="A7:F7"/>
    <mergeCell ref="A8:F8"/>
    <mergeCell ref="A9:B9"/>
  </mergeCells>
  <printOptions horizontalCentered="1"/>
  <pageMargins left="0.39370078740157483" right="0.78740157480314965" top="1.1417322834645669" bottom="0.74803149606299213" header="0.31496062992125984" footer="0.31496062992125984"/>
  <pageSetup scale="63" fitToHeight="3"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881F-2883-4AEC-A91E-30A048FC07F5}">
  <sheetPr>
    <tabColor rgb="FF92D050"/>
  </sheetPr>
  <dimension ref="A1:P442"/>
  <sheetViews>
    <sheetView zoomScaleNormal="100" workbookViewId="0">
      <selection activeCell="A8" sqref="A8"/>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10"/>
      <c r="B1" s="310"/>
      <c r="C1" s="310"/>
      <c r="D1" s="310"/>
      <c r="E1" s="310"/>
      <c r="F1" s="310"/>
      <c r="G1" s="310"/>
      <c r="H1" s="310"/>
      <c r="I1" s="310"/>
    </row>
    <row r="2" spans="1:11" x14ac:dyDescent="0.25">
      <c r="A2" s="310" t="s">
        <v>13</v>
      </c>
      <c r="B2" s="310"/>
      <c r="C2" s="310"/>
      <c r="D2" s="310"/>
      <c r="E2" s="310"/>
      <c r="F2" s="310"/>
      <c r="G2" s="310"/>
      <c r="H2" s="310"/>
      <c r="I2" s="310"/>
      <c r="J2" s="201"/>
      <c r="K2" s="201"/>
    </row>
    <row r="3" spans="1:11" ht="15" x14ac:dyDescent="0.25">
      <c r="A3" s="304" t="s">
        <v>14</v>
      </c>
      <c r="B3" s="304"/>
      <c r="C3" s="304"/>
      <c r="D3" s="304"/>
      <c r="E3" s="304"/>
      <c r="F3" s="304"/>
      <c r="G3" s="304"/>
      <c r="H3" s="304"/>
      <c r="I3" s="304"/>
      <c r="J3" s="270"/>
      <c r="K3" s="270"/>
    </row>
    <row r="4" spans="1:11" ht="15" x14ac:dyDescent="0.25">
      <c r="A4" s="304" t="s">
        <v>15</v>
      </c>
      <c r="B4" s="304"/>
      <c r="C4" s="304"/>
      <c r="D4" s="304"/>
      <c r="E4" s="304"/>
      <c r="F4" s="304"/>
      <c r="G4" s="304"/>
      <c r="H4" s="304"/>
      <c r="I4" s="304"/>
      <c r="J4" s="270"/>
      <c r="K4" s="270"/>
    </row>
    <row r="5" spans="1:11" x14ac:dyDescent="0.25">
      <c r="A5" s="212"/>
      <c r="B5" s="212"/>
      <c r="C5" s="212"/>
      <c r="D5" s="212"/>
      <c r="E5" s="212"/>
      <c r="F5" s="212"/>
      <c r="G5" s="212"/>
      <c r="H5" s="212"/>
      <c r="I5" s="212"/>
    </row>
    <row r="6" spans="1:11" x14ac:dyDescent="0.25">
      <c r="A6" s="212"/>
      <c r="B6" s="212"/>
      <c r="C6" s="212"/>
      <c r="D6" s="212"/>
      <c r="E6" s="212"/>
      <c r="F6" s="212"/>
      <c r="G6" s="212"/>
      <c r="H6" s="212"/>
      <c r="I6" s="212"/>
    </row>
    <row r="7" spans="1:11" x14ac:dyDescent="0.25">
      <c r="A7" s="212"/>
      <c r="B7" s="212"/>
      <c r="C7" s="212"/>
      <c r="D7" s="212"/>
      <c r="E7" s="212"/>
      <c r="F7" s="212"/>
      <c r="G7" s="212"/>
      <c r="H7" s="212"/>
      <c r="I7" s="212"/>
    </row>
    <row r="8" spans="1:11" x14ac:dyDescent="0.25">
      <c r="A8" s="212"/>
      <c r="B8" s="212"/>
      <c r="C8" s="212"/>
      <c r="D8" s="212"/>
      <c r="E8" s="212"/>
      <c r="F8" s="212"/>
      <c r="G8" s="212"/>
      <c r="H8" s="212"/>
      <c r="I8" s="212"/>
    </row>
    <row r="9" spans="1:11" ht="24" customHeight="1" x14ac:dyDescent="0.25">
      <c r="A9" s="31"/>
      <c r="B9" s="31"/>
      <c r="C9" s="31"/>
      <c r="D9" s="31"/>
      <c r="E9" s="31"/>
      <c r="F9" s="31"/>
      <c r="G9" s="31"/>
      <c r="H9" s="31"/>
      <c r="I9" s="31"/>
    </row>
    <row r="10" spans="1:11" ht="24" customHeight="1" x14ac:dyDescent="0.25">
      <c r="A10" s="1"/>
      <c r="B10" s="1"/>
      <c r="C10" s="4"/>
      <c r="D10" s="4"/>
      <c r="E10" s="4"/>
      <c r="F10" s="4"/>
      <c r="G10" s="1"/>
      <c r="H10" s="1"/>
      <c r="I10" s="1"/>
    </row>
    <row r="11" spans="1:11" x14ac:dyDescent="0.25">
      <c r="G11" s="197"/>
    </row>
    <row r="12" spans="1:11" x14ac:dyDescent="0.25">
      <c r="A12" s="367" t="s">
        <v>413</v>
      </c>
      <c r="B12" s="367"/>
      <c r="C12" s="367"/>
      <c r="D12" s="367"/>
      <c r="E12" s="367"/>
      <c r="F12" s="367"/>
      <c r="G12" s="367"/>
      <c r="H12" s="367"/>
      <c r="I12" s="367"/>
    </row>
    <row r="13" spans="1:11" ht="19.5" customHeight="1" x14ac:dyDescent="0.25">
      <c r="A13" s="368" t="s">
        <v>412</v>
      </c>
      <c r="B13" s="368"/>
      <c r="C13" s="368"/>
    </row>
    <row r="15" spans="1:11" ht="78" customHeight="1" x14ac:dyDescent="0.25">
      <c r="A15" s="366" t="s">
        <v>411</v>
      </c>
      <c r="B15" s="366"/>
      <c r="C15" s="366"/>
      <c r="D15" s="366"/>
      <c r="E15" s="366"/>
      <c r="F15" s="366"/>
      <c r="G15" s="366"/>
      <c r="H15" s="366"/>
      <c r="I15" s="366"/>
    </row>
    <row r="16" spans="1:11" x14ac:dyDescent="0.25">
      <c r="H16" s="118" t="s">
        <v>417</v>
      </c>
    </row>
    <row r="17" spans="1:9" ht="39" customHeight="1" x14ac:dyDescent="0.25">
      <c r="A17" s="335" t="s">
        <v>490</v>
      </c>
      <c r="B17" s="335"/>
      <c r="C17" s="335"/>
      <c r="D17" s="335"/>
      <c r="E17" s="335"/>
      <c r="F17" s="335"/>
      <c r="G17" s="335"/>
      <c r="H17" s="335"/>
      <c r="I17" s="335"/>
    </row>
    <row r="18" spans="1:9" x14ac:dyDescent="0.25">
      <c r="A18" s="121"/>
      <c r="B18" s="121"/>
      <c r="C18" s="121"/>
      <c r="D18" s="121"/>
      <c r="E18" s="121"/>
      <c r="F18" s="121"/>
      <c r="G18" s="129"/>
      <c r="H18" s="121"/>
      <c r="I18" s="121"/>
    </row>
    <row r="19" spans="1:9" x14ac:dyDescent="0.25">
      <c r="A19" s="196" t="s">
        <v>410</v>
      </c>
      <c r="B19" s="121"/>
      <c r="C19" s="121"/>
      <c r="D19" s="121"/>
      <c r="E19" s="121"/>
      <c r="F19" s="121"/>
      <c r="G19" s="129"/>
      <c r="H19" s="121"/>
      <c r="I19" s="121"/>
    </row>
    <row r="20" spans="1:9" ht="15.75" customHeight="1" x14ac:dyDescent="0.25">
      <c r="A20" s="334" t="s">
        <v>461</v>
      </c>
      <c r="B20" s="334"/>
      <c r="C20" s="334"/>
      <c r="D20" s="334"/>
      <c r="E20" s="335" t="s">
        <v>409</v>
      </c>
      <c r="F20" s="335"/>
      <c r="G20" s="335"/>
      <c r="H20" s="335"/>
      <c r="I20" s="335"/>
    </row>
    <row r="21" spans="1:9" ht="15.75" customHeight="1" x14ac:dyDescent="0.25">
      <c r="A21" s="357" t="s">
        <v>408</v>
      </c>
      <c r="B21" s="357"/>
      <c r="C21" s="357"/>
      <c r="D21" s="357"/>
      <c r="E21" s="335" t="s">
        <v>407</v>
      </c>
      <c r="F21" s="335"/>
      <c r="G21" s="335"/>
      <c r="H21" s="335"/>
      <c r="I21" s="335"/>
    </row>
    <row r="22" spans="1:9" ht="15.75" customHeight="1" x14ac:dyDescent="0.25">
      <c r="A22" s="357" t="s">
        <v>473</v>
      </c>
      <c r="B22" s="357"/>
      <c r="C22" s="357"/>
      <c r="D22" s="357"/>
      <c r="E22" s="335" t="s">
        <v>406</v>
      </c>
      <c r="F22" s="335"/>
      <c r="G22" s="335"/>
      <c r="H22" s="335"/>
      <c r="I22" s="335"/>
    </row>
    <row r="23" spans="1:9" ht="15.75" customHeight="1" x14ac:dyDescent="0.25">
      <c r="A23" s="357" t="s">
        <v>463</v>
      </c>
      <c r="B23" s="357"/>
      <c r="C23" s="357"/>
      <c r="D23" s="357"/>
      <c r="E23" s="335" t="s">
        <v>403</v>
      </c>
      <c r="F23" s="335"/>
      <c r="G23" s="335"/>
      <c r="H23" s="335"/>
      <c r="I23" s="335"/>
    </row>
    <row r="24" spans="1:9" x14ac:dyDescent="0.25">
      <c r="A24" s="357" t="s">
        <v>405</v>
      </c>
      <c r="B24" s="357"/>
      <c r="C24" s="357"/>
      <c r="D24" s="357"/>
      <c r="E24" s="335" t="s">
        <v>404</v>
      </c>
      <c r="F24" s="335"/>
      <c r="G24" s="335"/>
      <c r="H24" s="335"/>
      <c r="I24" s="335"/>
    </row>
    <row r="25" spans="1:9" x14ac:dyDescent="0.25">
      <c r="A25" s="173"/>
      <c r="B25" s="173"/>
      <c r="C25" s="173"/>
      <c r="D25" s="173"/>
      <c r="E25" s="181"/>
      <c r="F25" s="181"/>
      <c r="G25" s="181"/>
      <c r="H25" s="181"/>
      <c r="I25" s="181"/>
    </row>
    <row r="26" spans="1:9" x14ac:dyDescent="0.25">
      <c r="A26" s="168" t="s">
        <v>402</v>
      </c>
      <c r="B26" s="166"/>
      <c r="C26" s="166"/>
      <c r="D26" s="121"/>
      <c r="E26" s="121"/>
      <c r="F26" s="121"/>
      <c r="G26" s="129"/>
      <c r="H26" s="121"/>
      <c r="I26" s="121"/>
    </row>
    <row r="27" spans="1:9" x14ac:dyDescent="0.25">
      <c r="A27" s="145"/>
      <c r="B27" s="121"/>
      <c r="C27" s="121"/>
      <c r="D27" s="121"/>
      <c r="E27" s="121"/>
      <c r="F27" s="121"/>
      <c r="G27" s="129"/>
      <c r="H27" s="121"/>
      <c r="I27" s="121"/>
    </row>
    <row r="28" spans="1:9" ht="42.75" customHeight="1" x14ac:dyDescent="0.25">
      <c r="A28" s="357" t="s">
        <v>401</v>
      </c>
      <c r="B28" s="357"/>
      <c r="C28" s="357"/>
      <c r="D28" s="357"/>
      <c r="E28" s="357"/>
      <c r="F28" s="357"/>
      <c r="G28" s="357"/>
      <c r="H28" s="357"/>
      <c r="I28" s="357"/>
    </row>
    <row r="29" spans="1:9" ht="55.5" customHeight="1" x14ac:dyDescent="0.25">
      <c r="A29" s="357" t="s">
        <v>400</v>
      </c>
      <c r="B29" s="357"/>
      <c r="C29" s="357"/>
      <c r="D29" s="357"/>
      <c r="E29" s="357"/>
      <c r="F29" s="357"/>
      <c r="G29" s="357"/>
      <c r="H29" s="357"/>
      <c r="I29" s="357"/>
    </row>
    <row r="30" spans="1:9" ht="47.25" customHeight="1" x14ac:dyDescent="0.25">
      <c r="A30" s="357" t="s">
        <v>464</v>
      </c>
      <c r="B30" s="357"/>
      <c r="C30" s="357"/>
      <c r="D30" s="357"/>
      <c r="E30" s="357"/>
      <c r="F30" s="357"/>
      <c r="G30" s="357"/>
      <c r="H30" s="357"/>
      <c r="I30" s="357"/>
    </row>
    <row r="31" spans="1:9" ht="32.25" customHeight="1" x14ac:dyDescent="0.25">
      <c r="A31" s="357" t="s">
        <v>399</v>
      </c>
      <c r="B31" s="357"/>
      <c r="C31" s="357"/>
      <c r="D31" s="357"/>
      <c r="E31" s="357"/>
      <c r="F31" s="357"/>
      <c r="G31" s="357"/>
      <c r="H31" s="357"/>
      <c r="I31" s="357"/>
    </row>
    <row r="33" spans="1:9" x14ac:dyDescent="0.25">
      <c r="A33" s="358" t="s">
        <v>398</v>
      </c>
      <c r="B33" s="358"/>
      <c r="C33" s="358"/>
      <c r="D33" s="358"/>
      <c r="E33" s="358"/>
      <c r="F33" s="358"/>
      <c r="G33" s="358"/>
      <c r="H33" s="358"/>
      <c r="I33" s="358"/>
    </row>
    <row r="34" spans="1:9" ht="39" customHeight="1" x14ac:dyDescent="0.25">
      <c r="A34" s="357" t="s">
        <v>397</v>
      </c>
      <c r="B34" s="357"/>
      <c r="C34" s="357"/>
      <c r="D34" s="357"/>
      <c r="E34" s="357"/>
      <c r="F34" s="357"/>
      <c r="G34" s="357"/>
      <c r="H34" s="357"/>
      <c r="I34" s="357"/>
    </row>
    <row r="35" spans="1:9" x14ac:dyDescent="0.25">
      <c r="A35" s="177"/>
      <c r="B35" s="121"/>
      <c r="C35" s="121"/>
      <c r="D35" s="121"/>
      <c r="E35" s="121"/>
      <c r="F35" s="121"/>
      <c r="G35" s="129"/>
      <c r="H35" s="121"/>
      <c r="I35" s="121"/>
    </row>
    <row r="36" spans="1:9" x14ac:dyDescent="0.25">
      <c r="A36" s="358" t="s">
        <v>396</v>
      </c>
      <c r="B36" s="358"/>
      <c r="C36" s="358"/>
      <c r="D36" s="358"/>
      <c r="E36" s="358"/>
      <c r="F36" s="358"/>
      <c r="G36" s="358"/>
      <c r="H36" s="358"/>
      <c r="I36" s="358"/>
    </row>
    <row r="37" spans="1:9" ht="57" customHeight="1" x14ac:dyDescent="0.25">
      <c r="A37" s="357" t="s">
        <v>395</v>
      </c>
      <c r="B37" s="357"/>
      <c r="C37" s="357"/>
      <c r="D37" s="357"/>
      <c r="E37" s="357"/>
      <c r="F37" s="357"/>
      <c r="G37" s="357"/>
      <c r="H37" s="357"/>
      <c r="I37" s="357"/>
    </row>
    <row r="38" spans="1:9" ht="41.25" customHeight="1" x14ac:dyDescent="0.25">
      <c r="A38" s="357" t="s">
        <v>394</v>
      </c>
      <c r="B38" s="357"/>
      <c r="C38" s="357"/>
      <c r="D38" s="357"/>
      <c r="E38" s="357"/>
      <c r="F38" s="357"/>
      <c r="G38" s="357"/>
      <c r="H38" s="357"/>
      <c r="I38" s="357"/>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x14ac:dyDescent="0.25">
      <c r="A43" s="177"/>
      <c r="B43" s="121"/>
      <c r="C43" s="121"/>
      <c r="D43" s="121"/>
      <c r="E43" s="121"/>
      <c r="F43" s="121"/>
      <c r="G43" s="129"/>
      <c r="H43" s="121"/>
      <c r="I43" s="121"/>
    </row>
    <row r="44" spans="1:9" x14ac:dyDescent="0.25">
      <c r="A44" s="177"/>
      <c r="B44" s="121"/>
      <c r="C44" s="121"/>
      <c r="D44" s="121"/>
      <c r="E44" s="121"/>
      <c r="F44" s="121"/>
      <c r="G44" s="129"/>
      <c r="H44" s="121"/>
      <c r="I44" s="121"/>
    </row>
    <row r="45" spans="1:9" x14ac:dyDescent="0.25">
      <c r="A45" s="177"/>
      <c r="B45" s="121"/>
      <c r="C45" s="121"/>
      <c r="D45" s="121"/>
      <c r="E45" s="121"/>
      <c r="F45" s="121"/>
      <c r="G45" s="129"/>
      <c r="H45" s="121"/>
      <c r="I45" s="121"/>
    </row>
    <row r="46" spans="1:9" x14ac:dyDescent="0.25">
      <c r="A46" s="177"/>
      <c r="B46" s="121"/>
      <c r="C46" s="121"/>
      <c r="D46" s="121"/>
      <c r="E46" s="121"/>
      <c r="F46" s="121"/>
      <c r="G46" s="129"/>
      <c r="H46" s="121"/>
      <c r="I46" s="121"/>
    </row>
    <row r="47" spans="1:9" ht="15.75" customHeight="1" x14ac:dyDescent="0.25">
      <c r="A47" s="358" t="s">
        <v>393</v>
      </c>
      <c r="B47" s="358"/>
      <c r="C47" s="358"/>
      <c r="D47" s="358"/>
      <c r="E47" s="358"/>
      <c r="F47" s="358"/>
      <c r="G47" s="358"/>
      <c r="H47" s="358"/>
      <c r="I47" s="358"/>
    </row>
    <row r="48" spans="1:9" ht="44.25" customHeight="1" x14ac:dyDescent="0.25">
      <c r="A48" s="357" t="s">
        <v>392</v>
      </c>
      <c r="B48" s="357"/>
      <c r="C48" s="357"/>
      <c r="D48" s="357"/>
      <c r="E48" s="357"/>
      <c r="F48" s="357"/>
      <c r="G48" s="357"/>
      <c r="H48" s="357"/>
      <c r="I48" s="357"/>
    </row>
    <row r="49" spans="1:9" ht="43.5" customHeight="1" x14ac:dyDescent="0.25">
      <c r="A49" s="357" t="s">
        <v>391</v>
      </c>
      <c r="B49" s="357"/>
      <c r="C49" s="357"/>
      <c r="D49" s="357"/>
      <c r="E49" s="357"/>
      <c r="F49" s="357"/>
      <c r="G49" s="357"/>
      <c r="H49" s="357"/>
      <c r="I49" s="357"/>
    </row>
    <row r="50" spans="1:9" ht="41.25" customHeight="1" x14ac:dyDescent="0.25">
      <c r="A50" s="357" t="s">
        <v>390</v>
      </c>
      <c r="B50" s="357"/>
      <c r="C50" s="357"/>
      <c r="D50" s="357"/>
      <c r="E50" s="357"/>
      <c r="F50" s="357"/>
      <c r="G50" s="357"/>
      <c r="H50" s="357"/>
      <c r="I50" s="357"/>
    </row>
    <row r="51" spans="1:9" ht="26.25" customHeight="1" x14ac:dyDescent="0.25">
      <c r="A51" s="357" t="s">
        <v>389</v>
      </c>
      <c r="B51" s="357"/>
      <c r="C51" s="357"/>
      <c r="D51" s="357"/>
      <c r="E51" s="357"/>
      <c r="F51" s="357"/>
      <c r="G51" s="357"/>
      <c r="H51" s="357"/>
      <c r="I51" s="357"/>
    </row>
    <row r="52" spans="1:9" ht="34.5" customHeight="1" x14ac:dyDescent="0.25">
      <c r="A52" s="357" t="s">
        <v>388</v>
      </c>
      <c r="B52" s="357"/>
      <c r="C52" s="357"/>
      <c r="D52" s="357"/>
      <c r="E52" s="357"/>
      <c r="F52" s="357"/>
      <c r="G52" s="357"/>
      <c r="H52" s="357"/>
      <c r="I52" s="357"/>
    </row>
    <row r="53" spans="1:9" ht="34.5" customHeight="1" x14ac:dyDescent="0.25">
      <c r="A53" s="357" t="s">
        <v>387</v>
      </c>
      <c r="B53" s="357"/>
      <c r="C53" s="357"/>
      <c r="D53" s="357"/>
      <c r="E53" s="357"/>
      <c r="F53" s="357"/>
      <c r="G53" s="357"/>
      <c r="H53" s="357"/>
      <c r="I53" s="357"/>
    </row>
    <row r="54" spans="1:9" ht="34.5" customHeight="1" x14ac:dyDescent="0.25">
      <c r="A54" s="357" t="s">
        <v>386</v>
      </c>
      <c r="B54" s="357"/>
      <c r="C54" s="357"/>
      <c r="D54" s="357"/>
      <c r="E54" s="357"/>
      <c r="F54" s="357"/>
      <c r="G54" s="357"/>
      <c r="H54" s="357"/>
      <c r="I54" s="357"/>
    </row>
    <row r="55" spans="1:9" ht="56.25" customHeight="1" x14ac:dyDescent="0.25">
      <c r="A55" s="357" t="s">
        <v>385</v>
      </c>
      <c r="B55" s="357"/>
      <c r="C55" s="357"/>
      <c r="D55" s="357"/>
      <c r="E55" s="357"/>
      <c r="F55" s="357"/>
      <c r="G55" s="357"/>
      <c r="H55" s="357"/>
      <c r="I55" s="357"/>
    </row>
    <row r="56" spans="1:9" x14ac:dyDescent="0.25">
      <c r="A56" s="195"/>
      <c r="B56" s="121"/>
      <c r="C56" s="121"/>
      <c r="D56" s="121"/>
      <c r="E56" s="121"/>
      <c r="F56" s="121"/>
      <c r="G56" s="129"/>
      <c r="H56" s="121"/>
      <c r="I56" s="121"/>
    </row>
    <row r="57" spans="1:9" ht="51.75" customHeight="1" x14ac:dyDescent="0.25">
      <c r="A57" s="365" t="s">
        <v>384</v>
      </c>
      <c r="B57" s="365"/>
      <c r="C57" s="365"/>
      <c r="D57" s="365"/>
      <c r="E57" s="365"/>
      <c r="F57" s="365"/>
      <c r="G57" s="365"/>
      <c r="H57" s="365"/>
      <c r="I57" s="365"/>
    </row>
    <row r="58" spans="1:9" x14ac:dyDescent="0.25">
      <c r="A58" s="177"/>
      <c r="B58" s="121"/>
      <c r="C58" s="121"/>
      <c r="D58" s="121"/>
      <c r="E58" s="121"/>
      <c r="F58" s="121"/>
      <c r="G58" s="129"/>
      <c r="H58" s="121"/>
      <c r="I58" s="121"/>
    </row>
    <row r="59" spans="1:9" ht="21.75" customHeight="1" x14ac:dyDescent="0.25">
      <c r="A59" s="358" t="s">
        <v>383</v>
      </c>
      <c r="B59" s="358"/>
      <c r="C59" s="358"/>
      <c r="D59" s="358"/>
      <c r="E59" s="358"/>
      <c r="F59" s="358"/>
      <c r="G59" s="358"/>
      <c r="H59" s="358"/>
      <c r="I59" s="358"/>
    </row>
    <row r="60" spans="1:9" ht="31.5" customHeight="1" x14ac:dyDescent="0.25">
      <c r="A60" s="357" t="s">
        <v>382</v>
      </c>
      <c r="B60" s="357"/>
      <c r="C60" s="357"/>
      <c r="D60" s="357"/>
      <c r="E60" s="357"/>
      <c r="F60" s="357"/>
      <c r="G60" s="357"/>
      <c r="H60" s="357"/>
      <c r="I60" s="357"/>
    </row>
    <row r="61" spans="1:9" x14ac:dyDescent="0.25">
      <c r="A61" s="194"/>
      <c r="B61" s="121"/>
      <c r="C61" s="121"/>
      <c r="D61" s="121"/>
      <c r="E61" s="121"/>
      <c r="F61" s="121"/>
      <c r="G61" s="129"/>
      <c r="H61" s="121"/>
      <c r="I61" s="121"/>
    </row>
    <row r="62" spans="1:9" ht="25.5" customHeight="1" x14ac:dyDescent="0.25">
      <c r="A62" s="358" t="s">
        <v>381</v>
      </c>
      <c r="B62" s="358"/>
      <c r="C62" s="358"/>
      <c r="D62" s="358"/>
      <c r="E62" s="358"/>
      <c r="F62" s="358"/>
      <c r="G62" s="358"/>
      <c r="H62" s="358"/>
      <c r="I62" s="358"/>
    </row>
    <row r="63" spans="1:9" ht="36" customHeight="1" x14ac:dyDescent="0.25">
      <c r="A63" s="357" t="s">
        <v>380</v>
      </c>
      <c r="B63" s="357"/>
      <c r="C63" s="357"/>
      <c r="D63" s="357"/>
      <c r="E63" s="357"/>
      <c r="F63" s="357"/>
      <c r="G63" s="357"/>
      <c r="H63" s="357"/>
      <c r="I63" s="357"/>
    </row>
    <row r="64" spans="1:9" x14ac:dyDescent="0.25">
      <c r="A64" s="177"/>
      <c r="B64" s="121"/>
      <c r="C64" s="121"/>
      <c r="D64" s="121"/>
      <c r="E64" s="121"/>
      <c r="F64" s="121"/>
      <c r="G64" s="129"/>
      <c r="H64" s="121"/>
      <c r="I64" s="121"/>
    </row>
    <row r="65" spans="1:9" ht="21" customHeight="1" x14ac:dyDescent="0.25">
      <c r="A65" s="358" t="s">
        <v>379</v>
      </c>
      <c r="B65" s="358"/>
      <c r="C65" s="358"/>
      <c r="D65" s="358"/>
      <c r="E65" s="358"/>
      <c r="F65" s="358"/>
      <c r="G65" s="358"/>
      <c r="H65" s="358"/>
      <c r="I65" s="358"/>
    </row>
    <row r="66" spans="1:9" ht="35.25" customHeight="1" x14ac:dyDescent="0.25">
      <c r="A66" s="357" t="s">
        <v>378</v>
      </c>
      <c r="B66" s="357"/>
      <c r="C66" s="357"/>
      <c r="D66" s="357"/>
      <c r="E66" s="357"/>
      <c r="F66" s="357"/>
      <c r="G66" s="357"/>
      <c r="H66" s="357"/>
      <c r="I66" s="357"/>
    </row>
    <row r="67" spans="1:9" ht="16.5" customHeight="1" x14ac:dyDescent="0.25">
      <c r="A67" s="358" t="s">
        <v>377</v>
      </c>
      <c r="B67" s="358"/>
      <c r="C67" s="358"/>
      <c r="D67" s="358"/>
      <c r="E67" s="358"/>
      <c r="F67" s="358"/>
      <c r="G67" s="358"/>
      <c r="H67" s="358"/>
      <c r="I67" s="358"/>
    </row>
    <row r="68" spans="1:9" ht="39" customHeight="1" x14ac:dyDescent="0.25">
      <c r="A68" s="357" t="s">
        <v>376</v>
      </c>
      <c r="B68" s="357"/>
      <c r="C68" s="357"/>
      <c r="D68" s="357"/>
      <c r="E68" s="357"/>
      <c r="F68" s="357"/>
      <c r="G68" s="357"/>
      <c r="H68" s="357"/>
      <c r="I68" s="357"/>
    </row>
    <row r="69" spans="1:9" ht="27.75" customHeight="1" x14ac:dyDescent="0.25">
      <c r="A69" s="357" t="s">
        <v>375</v>
      </c>
      <c r="B69" s="357"/>
      <c r="C69" s="357"/>
      <c r="D69" s="357"/>
      <c r="E69" s="357"/>
      <c r="F69" s="357"/>
      <c r="G69" s="357"/>
      <c r="H69" s="357"/>
      <c r="I69" s="357"/>
    </row>
    <row r="70" spans="1:9" x14ac:dyDescent="0.25">
      <c r="A70" s="177"/>
      <c r="B70" s="121"/>
      <c r="C70" s="121"/>
      <c r="D70" s="121"/>
      <c r="E70" s="121"/>
      <c r="F70" s="121"/>
      <c r="G70" s="129"/>
      <c r="H70" s="121"/>
      <c r="I70" s="121"/>
    </row>
    <row r="71" spans="1:9" ht="24.75" customHeight="1" x14ac:dyDescent="0.25">
      <c r="A71" s="358" t="s">
        <v>374</v>
      </c>
      <c r="B71" s="358"/>
      <c r="C71" s="358"/>
      <c r="D71" s="358"/>
      <c r="E71" s="358"/>
      <c r="F71" s="358"/>
      <c r="G71" s="358"/>
      <c r="H71" s="358"/>
      <c r="I71" s="358"/>
    </row>
    <row r="72" spans="1:9" x14ac:dyDescent="0.25">
      <c r="A72" s="194"/>
      <c r="B72" s="121"/>
      <c r="C72" s="121"/>
      <c r="D72" s="121"/>
      <c r="E72" s="121"/>
      <c r="F72" s="121"/>
      <c r="G72" s="129"/>
      <c r="H72" s="121"/>
      <c r="I72" s="121"/>
    </row>
    <row r="73" spans="1:9" ht="16.5" customHeight="1" x14ac:dyDescent="0.25">
      <c r="A73" s="358" t="s">
        <v>373</v>
      </c>
      <c r="B73" s="358"/>
      <c r="C73" s="358"/>
      <c r="D73" s="358"/>
      <c r="E73" s="358"/>
      <c r="F73" s="358"/>
      <c r="G73" s="358"/>
      <c r="H73" s="358"/>
      <c r="I73" s="358"/>
    </row>
    <row r="74" spans="1:9" ht="96.75" customHeight="1" x14ac:dyDescent="0.25">
      <c r="A74" s="357" t="s">
        <v>372</v>
      </c>
      <c r="B74" s="357"/>
      <c r="C74" s="357"/>
      <c r="D74" s="357"/>
      <c r="E74" s="357"/>
      <c r="F74" s="357"/>
      <c r="G74" s="357"/>
      <c r="H74" s="357"/>
      <c r="I74" s="357"/>
    </row>
    <row r="75" spans="1:9" x14ac:dyDescent="0.25">
      <c r="A75" s="177"/>
      <c r="B75" s="121"/>
      <c r="C75" s="121"/>
      <c r="D75" s="121"/>
      <c r="E75" s="121"/>
      <c r="F75" s="121"/>
      <c r="G75" s="129"/>
      <c r="H75" s="121"/>
      <c r="I75" s="121"/>
    </row>
    <row r="76" spans="1:9" ht="18" customHeight="1" x14ac:dyDescent="0.25">
      <c r="A76" s="358" t="s">
        <v>371</v>
      </c>
      <c r="B76" s="358"/>
      <c r="C76" s="358"/>
      <c r="D76" s="358"/>
      <c r="E76" s="358"/>
      <c r="F76" s="358"/>
      <c r="G76" s="358"/>
      <c r="H76" s="358"/>
      <c r="I76" s="358"/>
    </row>
    <row r="77" spans="1:9" ht="63" customHeight="1" x14ac:dyDescent="0.25">
      <c r="A77" s="357" t="s">
        <v>370</v>
      </c>
      <c r="B77" s="357"/>
      <c r="C77" s="357"/>
      <c r="D77" s="357"/>
      <c r="E77" s="357"/>
      <c r="F77" s="357"/>
      <c r="G77" s="357"/>
      <c r="H77" s="357"/>
      <c r="I77" s="357"/>
    </row>
    <row r="78" spans="1:9" ht="42" customHeight="1" x14ac:dyDescent="0.25">
      <c r="A78" s="173"/>
      <c r="B78" s="173"/>
      <c r="C78" s="173"/>
      <c r="D78" s="173"/>
      <c r="E78" s="173"/>
      <c r="F78" s="173"/>
      <c r="G78" s="173"/>
      <c r="H78" s="173"/>
      <c r="I78" s="173"/>
    </row>
    <row r="79" spans="1:9" hidden="1" x14ac:dyDescent="0.25">
      <c r="A79" s="194" t="s">
        <v>7</v>
      </c>
      <c r="B79" s="121"/>
      <c r="C79" s="121"/>
      <c r="D79" s="121"/>
      <c r="E79" s="121"/>
      <c r="F79" s="121"/>
      <c r="G79" s="129"/>
      <c r="H79" s="121"/>
      <c r="I79" s="121"/>
    </row>
    <row r="80" spans="1:9" ht="31.5" customHeight="1" x14ac:dyDescent="0.25">
      <c r="A80" s="358" t="s">
        <v>369</v>
      </c>
      <c r="B80" s="358"/>
      <c r="C80" s="358"/>
      <c r="D80" s="358"/>
      <c r="E80" s="358"/>
      <c r="F80" s="358"/>
      <c r="G80" s="358"/>
      <c r="H80" s="358"/>
      <c r="I80" s="358"/>
    </row>
    <row r="81" spans="1:9" ht="38.25" customHeight="1" x14ac:dyDescent="0.25">
      <c r="A81" s="357" t="s">
        <v>368</v>
      </c>
      <c r="B81" s="357"/>
      <c r="C81" s="357"/>
      <c r="D81" s="357"/>
      <c r="E81" s="357"/>
      <c r="F81" s="357"/>
      <c r="G81" s="357"/>
      <c r="H81" s="357"/>
      <c r="I81" s="357"/>
    </row>
    <row r="82" spans="1:9" x14ac:dyDescent="0.25">
      <c r="A82" s="177"/>
      <c r="B82" s="121"/>
      <c r="C82" s="121"/>
      <c r="D82" s="121"/>
      <c r="E82" s="121"/>
      <c r="F82" s="121"/>
      <c r="G82" s="129"/>
      <c r="H82" s="121"/>
      <c r="I82" s="121"/>
    </row>
    <row r="83" spans="1:9" ht="54" customHeight="1" x14ac:dyDescent="0.25">
      <c r="A83" s="357" t="s">
        <v>367</v>
      </c>
      <c r="B83" s="357"/>
      <c r="C83" s="357"/>
      <c r="D83" s="357"/>
      <c r="E83" s="357"/>
      <c r="F83" s="357"/>
      <c r="G83" s="357"/>
      <c r="H83" s="357"/>
      <c r="I83" s="357"/>
    </row>
    <row r="84" spans="1:9" x14ac:dyDescent="0.25">
      <c r="A84" s="121"/>
      <c r="B84" s="121"/>
      <c r="C84" s="121"/>
      <c r="D84" s="121"/>
      <c r="E84" s="121"/>
      <c r="F84" s="121"/>
      <c r="G84" s="129"/>
      <c r="H84" s="121"/>
      <c r="I84" s="121"/>
    </row>
    <row r="85" spans="1:9" ht="42.75" customHeight="1" x14ac:dyDescent="0.25">
      <c r="A85" s="359" t="s">
        <v>366</v>
      </c>
      <c r="B85" s="359"/>
      <c r="C85" s="359"/>
      <c r="D85" s="359"/>
      <c r="E85" s="359"/>
      <c r="F85" s="359"/>
      <c r="G85" s="359"/>
      <c r="H85" s="359"/>
      <c r="I85" s="359"/>
    </row>
    <row r="86" spans="1:9" x14ac:dyDescent="0.25">
      <c r="A86" s="121"/>
      <c r="B86" s="121"/>
      <c r="C86" s="121"/>
      <c r="D86" s="121"/>
      <c r="E86" s="121"/>
      <c r="F86" s="121"/>
      <c r="G86" s="129"/>
      <c r="H86" s="121"/>
      <c r="I86" s="121"/>
    </row>
    <row r="87" spans="1:9" ht="15" x14ac:dyDescent="0.25">
      <c r="A87" s="359" t="s">
        <v>365</v>
      </c>
      <c r="B87" s="359"/>
      <c r="C87" s="359"/>
      <c r="D87" s="359"/>
      <c r="E87" s="359"/>
      <c r="F87" s="359"/>
      <c r="G87" s="359"/>
      <c r="H87" s="359"/>
      <c r="I87" s="359"/>
    </row>
    <row r="88" spans="1:9" x14ac:dyDescent="0.25">
      <c r="A88" s="121"/>
      <c r="B88" s="121"/>
      <c r="C88" s="121"/>
      <c r="D88" s="121"/>
      <c r="E88" s="121"/>
      <c r="F88" s="121"/>
      <c r="G88" s="129"/>
      <c r="H88" s="121"/>
      <c r="I88" s="121"/>
    </row>
    <row r="89" spans="1:9" x14ac:dyDescent="0.25">
      <c r="A89" s="121"/>
      <c r="B89" s="121"/>
      <c r="C89" s="121"/>
      <c r="D89" s="360" t="s">
        <v>364</v>
      </c>
      <c r="E89" s="360"/>
      <c r="F89" s="360"/>
      <c r="G89" s="129"/>
      <c r="H89" s="121"/>
      <c r="I89" s="121"/>
    </row>
    <row r="90" spans="1:9" x14ac:dyDescent="0.25">
      <c r="A90" s="361" t="s">
        <v>363</v>
      </c>
      <c r="B90" s="361"/>
      <c r="C90" s="121"/>
      <c r="D90" s="362" t="s">
        <v>362</v>
      </c>
      <c r="E90" s="362"/>
      <c r="F90" s="362"/>
      <c r="G90" s="129"/>
      <c r="H90" s="121"/>
      <c r="I90" s="121"/>
    </row>
    <row r="91" spans="1:9" x14ac:dyDescent="0.25">
      <c r="A91" s="363" t="s">
        <v>361</v>
      </c>
      <c r="B91" s="363"/>
      <c r="C91" s="121"/>
      <c r="D91" s="364" t="s">
        <v>360</v>
      </c>
      <c r="E91" s="364"/>
      <c r="F91" s="364"/>
      <c r="G91" s="129"/>
      <c r="H91" s="121"/>
      <c r="I91" s="121"/>
    </row>
    <row r="92" spans="1:9" x14ac:dyDescent="0.25">
      <c r="A92" s="193"/>
      <c r="B92" s="193"/>
      <c r="C92" s="121"/>
      <c r="D92" s="192"/>
      <c r="E92" s="192"/>
      <c r="F92" s="192"/>
      <c r="G92" s="129"/>
      <c r="H92" s="121"/>
      <c r="I92" s="121"/>
    </row>
    <row r="93" spans="1:9" ht="36" customHeight="1" x14ac:dyDescent="0.25">
      <c r="A93" s="335" t="s">
        <v>359</v>
      </c>
      <c r="B93" s="335"/>
      <c r="C93" s="335"/>
      <c r="D93" s="335"/>
      <c r="E93" s="335"/>
      <c r="F93" s="335"/>
      <c r="G93" s="335"/>
      <c r="H93" s="335"/>
      <c r="I93" s="335"/>
    </row>
    <row r="94" spans="1:9" x14ac:dyDescent="0.25">
      <c r="A94" s="121"/>
      <c r="B94" s="121"/>
      <c r="C94" s="121"/>
      <c r="D94" s="121"/>
      <c r="E94" s="121"/>
      <c r="F94" s="121"/>
      <c r="G94" s="129"/>
      <c r="H94" s="121"/>
      <c r="I94" s="121"/>
    </row>
    <row r="95" spans="1:9" ht="31.5" customHeight="1" x14ac:dyDescent="0.25">
      <c r="A95" s="328" t="s">
        <v>358</v>
      </c>
      <c r="B95" s="328"/>
      <c r="C95" s="121"/>
      <c r="D95" s="121"/>
      <c r="E95" s="121"/>
      <c r="F95" s="121"/>
      <c r="G95" s="129"/>
      <c r="H95" s="121"/>
      <c r="I95" s="121"/>
    </row>
    <row r="96" spans="1:9" ht="33.75" customHeight="1" x14ac:dyDescent="0.25">
      <c r="A96" s="335" t="s">
        <v>357</v>
      </c>
      <c r="B96" s="335"/>
      <c r="C96" s="335"/>
      <c r="D96" s="335"/>
      <c r="E96" s="335"/>
      <c r="F96" s="335"/>
      <c r="G96" s="335"/>
      <c r="H96" s="335"/>
      <c r="I96" s="335"/>
    </row>
    <row r="97" spans="1:9" ht="59.25" customHeight="1" x14ac:dyDescent="0.25">
      <c r="A97" s="335" t="s">
        <v>356</v>
      </c>
      <c r="B97" s="335"/>
      <c r="C97" s="335"/>
      <c r="D97" s="335"/>
      <c r="E97" s="335"/>
      <c r="F97" s="335"/>
      <c r="G97" s="335"/>
      <c r="H97" s="335"/>
      <c r="I97" s="335"/>
    </row>
    <row r="98" spans="1:9" ht="9" customHeight="1" x14ac:dyDescent="0.25">
      <c r="A98" s="121"/>
      <c r="B98" s="121"/>
      <c r="C98" s="121"/>
      <c r="D98" s="121"/>
      <c r="E98" s="121"/>
      <c r="F98" s="121"/>
      <c r="G98" s="129"/>
      <c r="H98" s="121"/>
      <c r="I98" s="121"/>
    </row>
    <row r="99" spans="1:9" ht="26.25" customHeight="1" x14ac:dyDescent="0.25">
      <c r="A99" s="335" t="s">
        <v>355</v>
      </c>
      <c r="B99" s="335"/>
      <c r="C99" s="335"/>
      <c r="D99" s="335"/>
      <c r="E99" s="335"/>
      <c r="F99" s="335"/>
      <c r="G99" s="335"/>
      <c r="H99" s="335"/>
      <c r="I99" s="335"/>
    </row>
    <row r="100" spans="1:9" x14ac:dyDescent="0.25">
      <c r="A100" s="121"/>
      <c r="B100" s="121"/>
      <c r="C100" s="121"/>
      <c r="D100" s="121"/>
      <c r="E100" s="121"/>
      <c r="F100" s="121"/>
      <c r="G100" s="129"/>
      <c r="H100" s="121"/>
      <c r="I100" s="121"/>
    </row>
    <row r="101" spans="1:9" ht="24.75" customHeight="1" x14ac:dyDescent="0.25">
      <c r="A101" s="335" t="s">
        <v>354</v>
      </c>
      <c r="B101" s="335"/>
      <c r="C101" s="335"/>
      <c r="D101" s="335"/>
      <c r="E101" s="335"/>
      <c r="F101" s="335"/>
      <c r="G101" s="335"/>
      <c r="H101" s="335"/>
      <c r="I101" s="335"/>
    </row>
    <row r="102" spans="1:9" x14ac:dyDescent="0.25">
      <c r="A102" s="121"/>
      <c r="B102" s="121"/>
      <c r="C102" s="121"/>
      <c r="D102" s="121"/>
      <c r="E102" s="121"/>
      <c r="F102" s="121"/>
      <c r="G102" s="129"/>
      <c r="H102" s="121"/>
      <c r="I102" s="121"/>
    </row>
    <row r="103" spans="1:9" ht="28.5" customHeight="1" x14ac:dyDescent="0.25">
      <c r="A103" s="335" t="s">
        <v>353</v>
      </c>
      <c r="B103" s="335"/>
      <c r="C103" s="335"/>
      <c r="D103" s="335"/>
      <c r="E103" s="335"/>
      <c r="F103" s="335"/>
      <c r="G103" s="335"/>
      <c r="H103" s="335"/>
      <c r="I103" s="335"/>
    </row>
    <row r="104" spans="1:9" x14ac:dyDescent="0.25">
      <c r="A104" s="121"/>
      <c r="B104" s="121"/>
      <c r="C104" s="121"/>
      <c r="D104" s="121"/>
      <c r="E104" s="121"/>
      <c r="F104" s="121"/>
      <c r="G104" s="129"/>
      <c r="H104" s="121"/>
      <c r="I104" s="121"/>
    </row>
    <row r="105" spans="1:9" ht="17.25" customHeight="1" x14ac:dyDescent="0.25">
      <c r="A105" s="328" t="s">
        <v>352</v>
      </c>
      <c r="B105" s="328"/>
      <c r="C105" s="328"/>
      <c r="D105" s="328"/>
      <c r="E105" s="328"/>
      <c r="F105" s="328"/>
      <c r="G105" s="328"/>
      <c r="H105" s="328"/>
      <c r="I105" s="328"/>
    </row>
    <row r="106" spans="1:9" ht="33.75" customHeight="1" x14ac:dyDescent="0.25">
      <c r="A106" s="335" t="s">
        <v>499</v>
      </c>
      <c r="B106" s="335"/>
      <c r="C106" s="335"/>
      <c r="D106" s="335"/>
      <c r="E106" s="335"/>
      <c r="F106" s="335"/>
      <c r="G106" s="335"/>
      <c r="H106" s="335"/>
      <c r="I106" s="335"/>
    </row>
    <row r="107" spans="1:9" x14ac:dyDescent="0.25">
      <c r="A107" s="121"/>
      <c r="B107" s="121"/>
      <c r="C107" s="121"/>
      <c r="D107" s="121"/>
      <c r="E107" s="121"/>
      <c r="F107" s="121"/>
      <c r="G107" s="129"/>
      <c r="H107" s="121"/>
      <c r="I107" s="121"/>
    </row>
    <row r="108" spans="1:9" ht="16.5" thickBot="1" x14ac:dyDescent="0.3">
      <c r="A108" s="191" t="s">
        <v>351</v>
      </c>
      <c r="B108" s="166"/>
      <c r="C108" s="166"/>
      <c r="D108" s="166"/>
      <c r="E108" s="166"/>
      <c r="F108" s="166"/>
      <c r="G108" s="190">
        <v>2025</v>
      </c>
      <c r="H108" s="127"/>
      <c r="I108" s="198"/>
    </row>
    <row r="109" spans="1:9" x14ac:dyDescent="0.25">
      <c r="A109" s="357" t="s">
        <v>350</v>
      </c>
      <c r="B109" s="357"/>
      <c r="C109" s="357"/>
      <c r="D109" s="357"/>
      <c r="E109" s="357"/>
      <c r="F109" s="121"/>
      <c r="G109" s="129">
        <v>7333529.3300000001</v>
      </c>
      <c r="H109" s="123"/>
      <c r="I109" s="123"/>
    </row>
    <row r="110" spans="1:9" x14ac:dyDescent="0.25">
      <c r="A110" s="357" t="s">
        <v>349</v>
      </c>
      <c r="B110" s="357"/>
      <c r="C110" s="357"/>
      <c r="D110" s="357"/>
      <c r="E110" s="357"/>
      <c r="F110" s="121"/>
      <c r="G110" s="129">
        <v>249536.68</v>
      </c>
      <c r="H110" s="123"/>
      <c r="I110" s="123"/>
    </row>
    <row r="111" spans="1:9" x14ac:dyDescent="0.25">
      <c r="A111" s="359" t="s">
        <v>348</v>
      </c>
      <c r="B111" s="359"/>
      <c r="C111" s="359"/>
      <c r="D111" s="359"/>
      <c r="E111" s="359"/>
      <c r="F111" s="121"/>
      <c r="G111" s="129">
        <v>6557705.8300000001</v>
      </c>
      <c r="H111" s="123"/>
      <c r="I111" s="123"/>
    </row>
    <row r="112" spans="1:9" x14ac:dyDescent="0.25">
      <c r="A112" s="359" t="s">
        <v>347</v>
      </c>
      <c r="B112" s="359"/>
      <c r="C112" s="359"/>
      <c r="D112" s="359"/>
      <c r="E112" s="359"/>
      <c r="F112" s="121"/>
      <c r="G112" s="129">
        <v>246612.12</v>
      </c>
      <c r="H112" s="123"/>
      <c r="I112" s="123"/>
    </row>
    <row r="113" spans="1:9" ht="21" customHeight="1" x14ac:dyDescent="0.25">
      <c r="A113" s="359" t="s">
        <v>346</v>
      </c>
      <c r="B113" s="359"/>
      <c r="C113" s="359"/>
      <c r="D113" s="359"/>
      <c r="E113" s="359"/>
      <c r="F113" s="359"/>
      <c r="G113" s="141">
        <v>565625227.24000001</v>
      </c>
      <c r="H113" s="123"/>
      <c r="I113" s="189"/>
    </row>
    <row r="114" spans="1:9" x14ac:dyDescent="0.25">
      <c r="A114" s="335" t="s">
        <v>345</v>
      </c>
      <c r="B114" s="335"/>
      <c r="C114" s="335"/>
      <c r="D114" s="335"/>
      <c r="E114" s="335"/>
      <c r="F114" s="121"/>
      <c r="G114" s="129">
        <v>200000</v>
      </c>
      <c r="H114" s="123"/>
      <c r="I114" s="123"/>
    </row>
    <row r="115" spans="1:9" x14ac:dyDescent="0.25">
      <c r="A115" s="335" t="s">
        <v>344</v>
      </c>
      <c r="B115" s="335"/>
      <c r="C115" s="335"/>
      <c r="D115" s="335"/>
      <c r="E115" s="335"/>
      <c r="F115" s="335"/>
      <c r="G115" s="129">
        <v>200000</v>
      </c>
      <c r="H115" s="123"/>
      <c r="I115" s="123"/>
    </row>
    <row r="116" spans="1:9" x14ac:dyDescent="0.25">
      <c r="A116" s="335" t="s">
        <v>343</v>
      </c>
      <c r="B116" s="335"/>
      <c r="C116" s="335"/>
      <c r="D116" s="335"/>
      <c r="E116" s="335"/>
      <c r="F116" s="335"/>
      <c r="G116" s="129">
        <v>15000</v>
      </c>
      <c r="H116" s="123"/>
      <c r="I116" s="123"/>
    </row>
    <row r="117" spans="1:9" x14ac:dyDescent="0.25">
      <c r="A117" s="335" t="s">
        <v>342</v>
      </c>
      <c r="B117" s="335"/>
      <c r="C117" s="335"/>
      <c r="D117" s="335"/>
      <c r="E117" s="335"/>
      <c r="F117" s="335"/>
      <c r="G117" s="141">
        <v>25000</v>
      </c>
      <c r="H117" s="123"/>
      <c r="I117" s="189"/>
    </row>
    <row r="118" spans="1:9" ht="16.5" customHeight="1" x14ac:dyDescent="0.25">
      <c r="A118" s="168" t="s">
        <v>341</v>
      </c>
      <c r="B118" s="168"/>
      <c r="C118" s="168"/>
      <c r="D118" s="168"/>
      <c r="E118" s="168"/>
      <c r="F118" s="121"/>
      <c r="G118" s="297">
        <f>SUM(G109:G117)</f>
        <v>580452611.20000005</v>
      </c>
      <c r="H118" s="121"/>
      <c r="I118" s="188"/>
    </row>
    <row r="119" spans="1:9" ht="16.5" customHeight="1" x14ac:dyDescent="0.25">
      <c r="A119" s="168"/>
      <c r="B119" s="168"/>
      <c r="C119" s="168"/>
      <c r="D119" s="168"/>
      <c r="E119" s="168"/>
      <c r="F119" s="121"/>
      <c r="G119" s="188"/>
      <c r="H119" s="121"/>
      <c r="I119" s="188"/>
    </row>
    <row r="120" spans="1:9" x14ac:dyDescent="0.25">
      <c r="A120" s="145"/>
      <c r="B120" s="121"/>
      <c r="C120" s="121"/>
      <c r="D120" s="121"/>
      <c r="E120" s="121"/>
      <c r="F120" s="121"/>
      <c r="G120" s="151"/>
      <c r="H120" s="121"/>
      <c r="I120" s="120"/>
    </row>
    <row r="121" spans="1:9" ht="24" customHeight="1" x14ac:dyDescent="0.25">
      <c r="A121" s="358" t="s">
        <v>340</v>
      </c>
      <c r="B121" s="358"/>
      <c r="C121" s="358"/>
      <c r="D121" s="358"/>
      <c r="E121" s="358"/>
      <c r="F121" s="358"/>
      <c r="G121" s="358"/>
      <c r="H121" s="358"/>
      <c r="I121" s="358"/>
    </row>
    <row r="122" spans="1:9" ht="85.5" customHeight="1" x14ac:dyDescent="0.25">
      <c r="A122" s="357" t="s">
        <v>500</v>
      </c>
      <c r="B122" s="357"/>
      <c r="C122" s="357"/>
      <c r="D122" s="357"/>
      <c r="E122" s="357"/>
      <c r="F122" s="357"/>
      <c r="G122" s="357"/>
      <c r="H122" s="357"/>
      <c r="I122" s="357"/>
    </row>
    <row r="123" spans="1:9" ht="12.75" customHeight="1" x14ac:dyDescent="0.25">
      <c r="A123" s="173"/>
      <c r="B123" s="173"/>
      <c r="C123" s="173"/>
      <c r="D123" s="173"/>
      <c r="E123" s="173"/>
      <c r="F123" s="173"/>
      <c r="G123" s="187"/>
      <c r="H123" s="173"/>
      <c r="I123" s="173"/>
    </row>
    <row r="124" spans="1:9" x14ac:dyDescent="0.25">
      <c r="A124" s="176" t="s">
        <v>120</v>
      </c>
      <c r="B124" s="121"/>
      <c r="C124" s="121"/>
      <c r="D124" s="121"/>
      <c r="E124" s="121"/>
      <c r="F124" s="121"/>
      <c r="G124" s="186">
        <v>2025</v>
      </c>
      <c r="H124" s="127"/>
      <c r="I124" s="186"/>
    </row>
    <row r="125" spans="1:9" ht="21.75" customHeight="1" x14ac:dyDescent="0.25">
      <c r="A125" s="358" t="s">
        <v>339</v>
      </c>
      <c r="B125" s="358"/>
      <c r="C125" s="358"/>
      <c r="D125" s="358"/>
      <c r="E125" s="358"/>
      <c r="F125" s="121"/>
      <c r="G125" s="123"/>
      <c r="H125" s="121"/>
      <c r="I125" s="123"/>
    </row>
    <row r="126" spans="1:9" ht="21.75" customHeight="1" x14ac:dyDescent="0.25">
      <c r="A126" s="357" t="s">
        <v>157</v>
      </c>
      <c r="B126" s="357"/>
      <c r="C126" s="357"/>
      <c r="D126" s="179"/>
      <c r="E126" s="179"/>
      <c r="F126" s="185"/>
      <c r="G126" s="129">
        <v>460043</v>
      </c>
      <c r="H126" s="178"/>
      <c r="I126" s="123"/>
    </row>
    <row r="127" spans="1:9" ht="24" customHeight="1" x14ac:dyDescent="0.25">
      <c r="A127" s="179" t="s">
        <v>156</v>
      </c>
      <c r="B127" s="179"/>
      <c r="C127" s="179"/>
      <c r="D127" s="179"/>
      <c r="E127" s="179"/>
      <c r="F127" s="121"/>
      <c r="G127" s="298">
        <v>1571782501.05</v>
      </c>
      <c r="H127" s="123"/>
      <c r="I127" s="178"/>
    </row>
    <row r="128" spans="1:9" ht="29.25" customHeight="1" x14ac:dyDescent="0.25">
      <c r="A128" s="357" t="s">
        <v>155</v>
      </c>
      <c r="B128" s="357"/>
      <c r="C128" s="179"/>
      <c r="D128" s="179"/>
      <c r="E128" s="179"/>
      <c r="F128" s="179"/>
      <c r="G128" s="142">
        <v>36539120</v>
      </c>
      <c r="H128" s="125"/>
      <c r="I128" s="125"/>
    </row>
    <row r="129" spans="1:11" ht="20.25" customHeight="1" x14ac:dyDescent="0.25">
      <c r="A129" s="357" t="s">
        <v>338</v>
      </c>
      <c r="B129" s="357"/>
      <c r="C129" s="357"/>
      <c r="D129" s="179"/>
      <c r="E129" s="179"/>
      <c r="F129" s="121"/>
      <c r="G129" s="129">
        <v>454919959</v>
      </c>
      <c r="H129" s="123"/>
      <c r="I129" s="123"/>
    </row>
    <row r="130" spans="1:11" ht="17.25" customHeight="1" x14ac:dyDescent="0.25">
      <c r="A130" s="357" t="s">
        <v>337</v>
      </c>
      <c r="B130" s="357"/>
      <c r="C130" s="357"/>
      <c r="D130" s="179"/>
      <c r="E130" s="179"/>
      <c r="F130" s="121"/>
      <c r="G130" s="129">
        <v>12716405</v>
      </c>
      <c r="H130" s="123"/>
      <c r="I130" s="123"/>
    </row>
    <row r="131" spans="1:11" x14ac:dyDescent="0.25">
      <c r="A131" s="179" t="s">
        <v>152</v>
      </c>
      <c r="B131" s="179"/>
      <c r="C131" s="179"/>
      <c r="D131" s="179"/>
      <c r="E131" s="179"/>
      <c r="F131" s="179"/>
      <c r="G131" s="129">
        <v>6137997</v>
      </c>
      <c r="H131" s="123"/>
      <c r="I131" s="123"/>
    </row>
    <row r="132" spans="1:11" x14ac:dyDescent="0.25">
      <c r="A132" s="179" t="s">
        <v>151</v>
      </c>
      <c r="B132" s="179"/>
      <c r="C132" s="179"/>
      <c r="D132" s="179"/>
      <c r="E132" s="179"/>
      <c r="F132" s="121"/>
      <c r="G132" s="299">
        <v>51567914</v>
      </c>
      <c r="H132" s="125"/>
      <c r="I132" s="184"/>
    </row>
    <row r="133" spans="1:11" x14ac:dyDescent="0.25">
      <c r="A133" s="179" t="s">
        <v>480</v>
      </c>
      <c r="B133" s="179"/>
      <c r="C133" s="179"/>
      <c r="D133" s="179"/>
      <c r="E133" s="179"/>
      <c r="F133" s="121"/>
      <c r="G133" s="299">
        <v>337</v>
      </c>
      <c r="H133" s="125"/>
      <c r="I133" s="184"/>
    </row>
    <row r="134" spans="1:11" x14ac:dyDescent="0.25">
      <c r="A134" s="179" t="s">
        <v>336</v>
      </c>
      <c r="B134" s="179"/>
      <c r="C134" s="179"/>
      <c r="D134" s="179"/>
      <c r="E134" s="179"/>
      <c r="F134" s="121"/>
      <c r="G134" s="142">
        <v>67666666.670000002</v>
      </c>
      <c r="H134" s="125"/>
      <c r="I134" s="125"/>
    </row>
    <row r="135" spans="1:11" ht="17.25" customHeight="1" x14ac:dyDescent="0.25">
      <c r="A135" s="357" t="s">
        <v>335</v>
      </c>
      <c r="B135" s="357"/>
      <c r="C135" s="357"/>
      <c r="D135" s="357"/>
      <c r="E135" s="179"/>
      <c r="F135" s="179"/>
      <c r="G135" s="142">
        <v>58177550.560000002</v>
      </c>
      <c r="H135" s="125"/>
      <c r="I135" s="125"/>
      <c r="J135" s="148"/>
    </row>
    <row r="136" spans="1:11" ht="19.5" customHeight="1" x14ac:dyDescent="0.25">
      <c r="A136" s="357" t="s">
        <v>334</v>
      </c>
      <c r="B136" s="357"/>
      <c r="C136" s="357"/>
      <c r="D136" s="357"/>
      <c r="E136" s="179"/>
      <c r="F136" s="121"/>
      <c r="G136" s="142">
        <v>4402237.83</v>
      </c>
      <c r="H136" s="125"/>
      <c r="I136" s="125"/>
    </row>
    <row r="137" spans="1:11" ht="16.5" thickBot="1" x14ac:dyDescent="0.3">
      <c r="A137" s="176" t="s">
        <v>123</v>
      </c>
      <c r="B137" s="121"/>
      <c r="C137" s="121"/>
      <c r="D137" s="121"/>
      <c r="E137" s="121"/>
      <c r="F137" s="176"/>
      <c r="G137" s="295">
        <f>SUM(G126:G136)</f>
        <v>2264370731.1099997</v>
      </c>
      <c r="H137" s="172"/>
      <c r="I137" s="151"/>
      <c r="J137" s="135"/>
      <c r="K137" s="183"/>
    </row>
    <row r="138" spans="1:11" ht="16.5" thickTop="1" x14ac:dyDescent="0.25">
      <c r="B138" s="255"/>
      <c r="C138" s="255"/>
      <c r="D138" s="121"/>
      <c r="E138" s="121"/>
      <c r="F138" s="176"/>
      <c r="G138" s="151"/>
      <c r="H138" s="172"/>
      <c r="I138" s="151"/>
    </row>
    <row r="139" spans="1:11" x14ac:dyDescent="0.25">
      <c r="A139" s="176"/>
      <c r="B139" s="121"/>
      <c r="C139" s="121"/>
      <c r="D139" s="121"/>
      <c r="E139" s="121"/>
      <c r="F139" s="176"/>
      <c r="G139" s="151"/>
      <c r="H139" s="172"/>
      <c r="I139" s="151"/>
    </row>
    <row r="140" spans="1:11" x14ac:dyDescent="0.25">
      <c r="A140" s="176"/>
      <c r="B140" s="121"/>
      <c r="C140" s="121"/>
      <c r="D140" s="121"/>
      <c r="E140" s="121"/>
      <c r="F140" s="121"/>
      <c r="G140" s="129"/>
      <c r="H140" s="121"/>
      <c r="I140" s="121"/>
    </row>
    <row r="141" spans="1:11" ht="64.5" customHeight="1" x14ac:dyDescent="0.25">
      <c r="A141" s="327" t="s">
        <v>333</v>
      </c>
      <c r="B141" s="327"/>
      <c r="C141" s="327"/>
      <c r="D141" s="327"/>
      <c r="E141" s="327"/>
      <c r="F141" s="327"/>
      <c r="G141" s="327"/>
      <c r="H141" s="327"/>
      <c r="I141" s="327"/>
    </row>
    <row r="142" spans="1:11" ht="15.75" customHeight="1" x14ac:dyDescent="0.25">
      <c r="A142" s="149"/>
      <c r="B142" s="149"/>
      <c r="C142" s="149"/>
      <c r="D142" s="149"/>
      <c r="E142" s="149"/>
      <c r="F142" s="149"/>
      <c r="G142" s="182"/>
      <c r="H142" s="149"/>
      <c r="I142" s="149"/>
    </row>
    <row r="143" spans="1:11" x14ac:dyDescent="0.25">
      <c r="A143" s="358" t="s">
        <v>332</v>
      </c>
      <c r="B143" s="358"/>
      <c r="C143" s="358"/>
      <c r="D143" s="358"/>
      <c r="E143" s="358"/>
      <c r="F143" s="358"/>
      <c r="G143" s="358"/>
      <c r="H143" s="358"/>
      <c r="I143" s="358"/>
    </row>
    <row r="144" spans="1:11" ht="61.5" customHeight="1" x14ac:dyDescent="0.25">
      <c r="A144" s="357" t="s">
        <v>501</v>
      </c>
      <c r="B144" s="357"/>
      <c r="C144" s="357"/>
      <c r="D144" s="357"/>
      <c r="E144" s="357"/>
      <c r="F144" s="357"/>
      <c r="G144" s="357"/>
      <c r="H144" s="357"/>
      <c r="I144" s="357"/>
    </row>
    <row r="145" spans="1:9" x14ac:dyDescent="0.25">
      <c r="A145" s="179"/>
      <c r="B145" s="121"/>
      <c r="C145" s="121"/>
      <c r="D145" s="121"/>
      <c r="E145" s="121"/>
      <c r="F145" s="121"/>
      <c r="G145" s="129"/>
      <c r="H145" s="121"/>
      <c r="I145" s="121"/>
    </row>
    <row r="146" spans="1:9" x14ac:dyDescent="0.25">
      <c r="A146" s="176" t="s">
        <v>163</v>
      </c>
      <c r="B146" s="176"/>
      <c r="C146" s="121"/>
      <c r="D146" s="121"/>
      <c r="E146" s="121"/>
      <c r="F146" s="121"/>
      <c r="G146" s="180">
        <v>2024</v>
      </c>
      <c r="H146" s="127"/>
      <c r="I146" s="127"/>
    </row>
    <row r="147" spans="1:9" x14ac:dyDescent="0.25">
      <c r="A147" s="357" t="s">
        <v>331</v>
      </c>
      <c r="B147" s="357"/>
      <c r="C147" s="357"/>
      <c r="D147" s="357"/>
      <c r="E147" s="357"/>
      <c r="F147" s="181"/>
      <c r="G147" s="129">
        <v>1885840.94</v>
      </c>
      <c r="H147" s="121"/>
      <c r="I147" s="123"/>
    </row>
    <row r="148" spans="1:9" x14ac:dyDescent="0.25">
      <c r="A148" s="357" t="s">
        <v>330</v>
      </c>
      <c r="B148" s="357"/>
      <c r="C148" s="357"/>
      <c r="D148" s="357"/>
      <c r="E148" s="357"/>
      <c r="F148" s="357"/>
      <c r="G148" s="129">
        <v>1644670</v>
      </c>
      <c r="H148" s="121"/>
      <c r="I148" s="123"/>
    </row>
    <row r="149" spans="1:9" x14ac:dyDescent="0.25">
      <c r="A149" s="357" t="s">
        <v>329</v>
      </c>
      <c r="B149" s="357"/>
      <c r="C149" s="357"/>
      <c r="D149" s="357"/>
      <c r="E149" s="357"/>
      <c r="F149" s="357"/>
      <c r="G149" s="129">
        <v>244413.53</v>
      </c>
      <c r="H149" s="121"/>
      <c r="I149" s="123"/>
    </row>
    <row r="150" spans="1:9" ht="16.5" thickBot="1" x14ac:dyDescent="0.3">
      <c r="A150" s="176" t="s">
        <v>123</v>
      </c>
      <c r="B150" s="121"/>
      <c r="C150" s="121"/>
      <c r="D150" s="121"/>
      <c r="E150" s="121"/>
      <c r="F150" s="121"/>
      <c r="G150" s="295">
        <f>SUM(G147:G149)</f>
        <v>3774924.4699999997</v>
      </c>
      <c r="H150" s="176"/>
      <c r="I150" s="151"/>
    </row>
    <row r="151" spans="1:9" ht="16.5" thickTop="1" x14ac:dyDescent="0.25">
      <c r="A151" s="176"/>
      <c r="B151" s="121"/>
      <c r="C151" s="121"/>
      <c r="D151" s="121"/>
      <c r="E151" s="121"/>
      <c r="F151" s="121"/>
      <c r="G151" s="129"/>
      <c r="H151" s="121"/>
      <c r="I151" s="121"/>
    </row>
    <row r="152" spans="1:9" x14ac:dyDescent="0.25">
      <c r="A152" s="358" t="s">
        <v>328</v>
      </c>
      <c r="B152" s="358"/>
      <c r="C152" s="358"/>
      <c r="D152" s="358"/>
      <c r="E152" s="358"/>
      <c r="F152" s="358"/>
      <c r="G152" s="358"/>
      <c r="H152" s="358"/>
      <c r="I152" s="358"/>
    </row>
    <row r="153" spans="1:9" ht="64.5" customHeight="1" x14ac:dyDescent="0.25">
      <c r="A153" s="357" t="s">
        <v>502</v>
      </c>
      <c r="B153" s="357"/>
      <c r="C153" s="357"/>
      <c r="D153" s="357"/>
      <c r="E153" s="357"/>
      <c r="F153" s="357"/>
      <c r="G153" s="357"/>
      <c r="H153" s="357"/>
      <c r="I153" s="357"/>
    </row>
    <row r="154" spans="1:9" x14ac:dyDescent="0.25">
      <c r="A154" s="179"/>
      <c r="B154" s="121"/>
      <c r="C154" s="121"/>
      <c r="D154" s="121"/>
      <c r="E154" s="121"/>
      <c r="F154" s="121"/>
      <c r="G154" s="129"/>
      <c r="H154" s="121"/>
      <c r="I154" s="121"/>
    </row>
    <row r="155" spans="1:9" x14ac:dyDescent="0.25">
      <c r="A155" s="176" t="s">
        <v>327</v>
      </c>
      <c r="B155" s="121"/>
      <c r="C155" s="176"/>
      <c r="D155" s="121"/>
      <c r="E155" s="121"/>
      <c r="F155" s="121"/>
      <c r="G155" s="180">
        <v>2025</v>
      </c>
      <c r="H155" s="127"/>
      <c r="I155" s="127"/>
    </row>
    <row r="156" spans="1:9" x14ac:dyDescent="0.25">
      <c r="A156" s="358" t="s">
        <v>326</v>
      </c>
      <c r="B156" s="358"/>
      <c r="C156" s="358"/>
      <c r="D156" s="358"/>
      <c r="E156" s="121"/>
      <c r="F156" s="176" t="s">
        <v>325</v>
      </c>
      <c r="G156" s="129"/>
      <c r="H156" s="121"/>
      <c r="I156" s="121"/>
    </row>
    <row r="157" spans="1:9" x14ac:dyDescent="0.25">
      <c r="A157" s="357" t="s">
        <v>324</v>
      </c>
      <c r="B157" s="357"/>
      <c r="C157" s="357"/>
      <c r="D157" s="357"/>
      <c r="E157" s="357"/>
      <c r="F157" s="179"/>
      <c r="G157" s="129">
        <v>746370.93</v>
      </c>
      <c r="H157" s="121"/>
      <c r="I157" s="123"/>
    </row>
    <row r="158" spans="1:9" x14ac:dyDescent="0.25">
      <c r="A158" s="357" t="s">
        <v>323</v>
      </c>
      <c r="B158" s="357"/>
      <c r="C158" s="357"/>
      <c r="D158" s="357"/>
      <c r="E158" s="357"/>
      <c r="F158" s="121"/>
      <c r="G158" s="298">
        <v>176326.37</v>
      </c>
      <c r="H158" s="121"/>
      <c r="I158" s="178"/>
    </row>
    <row r="159" spans="1:9" x14ac:dyDescent="0.25">
      <c r="A159" s="357" t="s">
        <v>322</v>
      </c>
      <c r="B159" s="357"/>
      <c r="C159" s="357"/>
      <c r="D159" s="357"/>
      <c r="E159" s="357"/>
      <c r="F159" s="121"/>
      <c r="G159" s="129">
        <v>20493.32</v>
      </c>
      <c r="H159" s="121"/>
      <c r="I159" s="123"/>
    </row>
    <row r="160" spans="1:9" x14ac:dyDescent="0.25">
      <c r="A160" s="357" t="s">
        <v>321</v>
      </c>
      <c r="B160" s="357"/>
      <c r="C160" s="357"/>
      <c r="D160" s="357"/>
      <c r="E160" s="357"/>
      <c r="F160" s="121"/>
      <c r="G160" s="129">
        <v>20106.68</v>
      </c>
      <c r="H160" s="121"/>
      <c r="I160" s="123"/>
    </row>
    <row r="161" spans="1:9" ht="16.5" thickBot="1" x14ac:dyDescent="0.3">
      <c r="A161" s="176" t="s">
        <v>123</v>
      </c>
      <c r="B161" s="121"/>
      <c r="C161" s="121"/>
      <c r="D161" s="121"/>
      <c r="E161" s="121"/>
      <c r="F161" s="121"/>
      <c r="G161" s="295">
        <f>SUM(G157:G160)</f>
        <v>963297.3</v>
      </c>
      <c r="H161" s="176"/>
      <c r="I161" s="151"/>
    </row>
    <row r="162" spans="1:9" ht="16.5" thickTop="1" x14ac:dyDescent="0.25">
      <c r="A162" s="176"/>
      <c r="B162" s="121"/>
      <c r="C162" s="121"/>
      <c r="D162" s="121"/>
      <c r="E162" s="121"/>
      <c r="F162" s="121"/>
      <c r="G162" s="151"/>
      <c r="H162" s="176"/>
      <c r="I162" s="151"/>
    </row>
    <row r="163" spans="1:9" x14ac:dyDescent="0.25">
      <c r="A163" s="358" t="s">
        <v>320</v>
      </c>
      <c r="B163" s="358"/>
      <c r="C163" s="358"/>
      <c r="D163" s="358"/>
      <c r="E163" s="358"/>
      <c r="F163" s="358"/>
      <c r="G163" s="358"/>
      <c r="H163" s="358"/>
      <c r="I163" s="358"/>
    </row>
    <row r="164" spans="1:9" x14ac:dyDescent="0.25">
      <c r="A164" s="176"/>
      <c r="B164" s="121"/>
      <c r="C164" s="121"/>
      <c r="D164" s="121"/>
      <c r="E164" s="121"/>
      <c r="F164" s="121"/>
      <c r="G164" s="129"/>
      <c r="H164" s="121"/>
      <c r="I164" s="121"/>
    </row>
    <row r="165" spans="1:9" ht="37.5" customHeight="1" x14ac:dyDescent="0.25">
      <c r="A165" s="357" t="s">
        <v>503</v>
      </c>
      <c r="B165" s="357"/>
      <c r="C165" s="357"/>
      <c r="D165" s="357"/>
      <c r="E165" s="357"/>
      <c r="F165" s="357"/>
      <c r="G165" s="357"/>
      <c r="H165" s="357"/>
      <c r="I165" s="357"/>
    </row>
    <row r="166" spans="1:9" x14ac:dyDescent="0.25">
      <c r="A166" s="177"/>
      <c r="B166" s="121"/>
      <c r="C166" s="121"/>
      <c r="D166" s="121"/>
      <c r="E166" s="121"/>
      <c r="F166" s="121"/>
      <c r="G166" s="129"/>
      <c r="H166" s="121"/>
      <c r="I166" s="121"/>
    </row>
    <row r="167" spans="1:9" x14ac:dyDescent="0.25">
      <c r="A167" s="176" t="s">
        <v>319</v>
      </c>
      <c r="B167" s="121"/>
      <c r="C167" s="121"/>
      <c r="D167" s="121"/>
      <c r="E167" s="121"/>
      <c r="F167" s="121"/>
      <c r="G167" s="174">
        <v>2025</v>
      </c>
      <c r="H167" s="175"/>
      <c r="I167" s="174"/>
    </row>
    <row r="168" spans="1:9" x14ac:dyDescent="0.25">
      <c r="A168" s="357" t="s">
        <v>318</v>
      </c>
      <c r="B168" s="357"/>
      <c r="C168" s="357"/>
      <c r="D168" s="357"/>
      <c r="E168" s="357"/>
      <c r="F168" s="121"/>
      <c r="G168" s="129">
        <f>+I179</f>
        <v>1661669720.7699997</v>
      </c>
      <c r="H168" s="123"/>
      <c r="I168" s="123"/>
    </row>
    <row r="169" spans="1:9" x14ac:dyDescent="0.25">
      <c r="A169" s="357" t="s">
        <v>317</v>
      </c>
      <c r="B169" s="357"/>
      <c r="C169" s="357"/>
      <c r="D169" s="357"/>
      <c r="E169" s="357"/>
      <c r="F169" s="121"/>
      <c r="G169" s="129">
        <f>-I184</f>
        <v>-449620373.80999994</v>
      </c>
      <c r="H169" s="123"/>
      <c r="I169" s="123"/>
    </row>
    <row r="170" spans="1:9" ht="16.5" thickBot="1" x14ac:dyDescent="0.3">
      <c r="A170" s="358" t="s">
        <v>316</v>
      </c>
      <c r="B170" s="358"/>
      <c r="C170" s="358"/>
      <c r="D170" s="358"/>
      <c r="E170" s="358"/>
      <c r="F170" s="121"/>
      <c r="G170" s="295">
        <f>SUM(G168:G169)</f>
        <v>1212049346.9599998</v>
      </c>
      <c r="H170" s="172"/>
      <c r="I170" s="151"/>
    </row>
    <row r="171" spans="1:9" ht="17.25" thickTop="1" thickBot="1" x14ac:dyDescent="0.3">
      <c r="A171" s="121"/>
      <c r="B171" s="121"/>
      <c r="C171" s="121"/>
      <c r="D171" s="121"/>
      <c r="E171" s="121"/>
      <c r="F171" s="121"/>
      <c r="G171" s="129"/>
      <c r="H171" s="121"/>
      <c r="I171" s="121"/>
    </row>
    <row r="172" spans="1:9" ht="42" customHeight="1" thickBot="1" x14ac:dyDescent="0.3">
      <c r="A172" s="202"/>
      <c r="B172" s="203" t="s">
        <v>315</v>
      </c>
      <c r="C172" s="203" t="s">
        <v>314</v>
      </c>
      <c r="D172" s="203" t="s">
        <v>313</v>
      </c>
      <c r="E172" s="203" t="s">
        <v>312</v>
      </c>
      <c r="F172" s="203" t="s">
        <v>311</v>
      </c>
      <c r="G172" s="203" t="s">
        <v>310</v>
      </c>
      <c r="H172" s="203" t="s">
        <v>309</v>
      </c>
      <c r="I172" s="204" t="s">
        <v>129</v>
      </c>
    </row>
    <row r="173" spans="1:9" ht="22.5" customHeight="1" x14ac:dyDescent="0.25">
      <c r="A173" s="350" t="s">
        <v>308</v>
      </c>
      <c r="B173" s="356">
        <v>6352610</v>
      </c>
      <c r="C173" s="356">
        <v>63454645.030000001</v>
      </c>
      <c r="D173" s="356">
        <v>13001908.01</v>
      </c>
      <c r="E173" s="356">
        <v>423413523.33999997</v>
      </c>
      <c r="F173" s="356">
        <v>30918147.100000001</v>
      </c>
      <c r="G173" s="356">
        <v>96452111.180000007</v>
      </c>
      <c r="H173" s="356">
        <v>998984589.41999996</v>
      </c>
      <c r="I173" s="356">
        <f>SUM(B173:H174)</f>
        <v>1632577534.0799999</v>
      </c>
    </row>
    <row r="174" spans="1:9" ht="22.5" customHeight="1" thickBot="1" x14ac:dyDescent="0.3">
      <c r="A174" s="351"/>
      <c r="B174" s="355"/>
      <c r="C174" s="355"/>
      <c r="D174" s="355"/>
      <c r="E174" s="355"/>
      <c r="F174" s="355"/>
      <c r="G174" s="355"/>
      <c r="H174" s="355"/>
      <c r="I174" s="355"/>
    </row>
    <row r="175" spans="1:9" ht="22.5" customHeight="1" thickBot="1" x14ac:dyDescent="0.3">
      <c r="A175" s="205" t="s">
        <v>307</v>
      </c>
      <c r="B175" s="208"/>
      <c r="C175" s="208"/>
      <c r="D175" s="208">
        <v>35679.660000000003</v>
      </c>
      <c r="E175" s="208">
        <f>489401.22-10184.58+1912768.28+612113.2+1044335.4</f>
        <v>4048433.52</v>
      </c>
      <c r="F175" s="208">
        <f>197709+173630.27+114324.3+175654.39+9950</f>
        <v>671267.96</v>
      </c>
      <c r="G175" s="208"/>
      <c r="H175" s="206">
        <v>27004035.23</v>
      </c>
      <c r="I175" s="257">
        <f>+G175+H175+D175+E175+F175</f>
        <v>31759416.370000001</v>
      </c>
    </row>
    <row r="176" spans="1:9" ht="22.5" customHeight="1" thickBot="1" x14ac:dyDescent="0.3">
      <c r="A176" s="205" t="s">
        <v>302</v>
      </c>
      <c r="B176" s="208"/>
      <c r="C176" s="208"/>
      <c r="D176" s="208"/>
      <c r="E176" s="208">
        <v>0</v>
      </c>
      <c r="F176" s="208"/>
      <c r="G176" s="208">
        <v>-682110</v>
      </c>
      <c r="H176" s="206">
        <v>-1985119.68</v>
      </c>
      <c r="I176" s="257">
        <f>+G176+H176</f>
        <v>-2667229.6799999997</v>
      </c>
    </row>
    <row r="177" spans="1:9" ht="22.5" customHeight="1" thickBot="1" x14ac:dyDescent="0.3">
      <c r="A177" s="205" t="s">
        <v>306</v>
      </c>
      <c r="B177" s="208"/>
      <c r="C177" s="208"/>
      <c r="D177" s="208">
        <v>0</v>
      </c>
      <c r="E177" s="208">
        <v>0</v>
      </c>
      <c r="F177" s="208"/>
      <c r="G177" s="208"/>
      <c r="H177" s="208">
        <v>0</v>
      </c>
      <c r="I177" s="257">
        <f>SUM(B177:H178)</f>
        <v>0</v>
      </c>
    </row>
    <row r="178" spans="1:9" ht="22.5" customHeight="1" thickBot="1" x14ac:dyDescent="0.3">
      <c r="A178" s="205" t="s">
        <v>305</v>
      </c>
      <c r="B178" s="208"/>
      <c r="C178" s="208"/>
      <c r="D178" s="208"/>
      <c r="E178" s="208"/>
      <c r="F178" s="208"/>
      <c r="G178" s="208"/>
      <c r="H178" s="208"/>
      <c r="I178" s="257"/>
    </row>
    <row r="179" spans="1:9" ht="36" customHeight="1" thickBot="1" x14ac:dyDescent="0.3">
      <c r="A179" s="205" t="s">
        <v>301</v>
      </c>
      <c r="B179" s="258">
        <f>SUM(B173:B178)</f>
        <v>6352610</v>
      </c>
      <c r="C179" s="258">
        <f t="shared" ref="C179:H179" si="0">SUM(C173:C178)</f>
        <v>63454645.030000001</v>
      </c>
      <c r="D179" s="258">
        <f t="shared" si="0"/>
        <v>13037587.67</v>
      </c>
      <c r="E179" s="258">
        <f t="shared" si="0"/>
        <v>427461956.85999995</v>
      </c>
      <c r="F179" s="258">
        <f>SUM(F173:F178)</f>
        <v>31589415.060000002</v>
      </c>
      <c r="G179" s="258">
        <f t="shared" si="0"/>
        <v>95770001.180000007</v>
      </c>
      <c r="H179" s="258">
        <f t="shared" si="0"/>
        <v>1024003504.97</v>
      </c>
      <c r="I179" s="259">
        <f>SUM(I173:I178)</f>
        <v>1661669720.7699997</v>
      </c>
    </row>
    <row r="180" spans="1:9" ht="22.5" customHeight="1" x14ac:dyDescent="0.25">
      <c r="A180" s="350" t="s">
        <v>304</v>
      </c>
      <c r="B180" s="354"/>
      <c r="C180" s="354">
        <v>2437416.7799999998</v>
      </c>
      <c r="D180" s="354">
        <v>4337653.41</v>
      </c>
      <c r="E180" s="354">
        <v>373495829.93000001</v>
      </c>
      <c r="F180" s="354">
        <v>25959857.43</v>
      </c>
      <c r="G180" s="354">
        <v>25202639.84</v>
      </c>
      <c r="H180" s="354"/>
      <c r="I180" s="356">
        <f>SUM(B180:H181)</f>
        <v>431433397.38999999</v>
      </c>
    </row>
    <row r="181" spans="1:9" ht="22.5" customHeight="1" thickBot="1" x14ac:dyDescent="0.3">
      <c r="A181" s="351"/>
      <c r="B181" s="355"/>
      <c r="C181" s="355"/>
      <c r="D181" s="355"/>
      <c r="E181" s="355"/>
      <c r="F181" s="355"/>
      <c r="G181" s="355"/>
      <c r="H181" s="355"/>
      <c r="I181" s="355"/>
    </row>
    <row r="182" spans="1:9" ht="22.5" customHeight="1" thickBot="1" x14ac:dyDescent="0.3">
      <c r="A182" s="207" t="s">
        <v>303</v>
      </c>
      <c r="B182" s="260"/>
      <c r="C182" s="260">
        <f>3449134.08+425372.54+149483.14+574855.68</f>
        <v>4598845.4400000004</v>
      </c>
      <c r="D182" s="261">
        <f>7749.7+1886.26+1588.94</f>
        <v>11224.9</v>
      </c>
      <c r="E182" s="261">
        <f>2530258.88+368226.07</f>
        <v>2898484.9499999997</v>
      </c>
      <c r="F182" s="261">
        <f>1299930.66+187757.55</f>
        <v>1487688.21</v>
      </c>
      <c r="G182" s="261">
        <f>8304901.71+885831.21</f>
        <v>9190732.9199999999</v>
      </c>
      <c r="H182" s="208"/>
      <c r="I182" s="262">
        <f>+C182+D182+E182+F182+G182</f>
        <v>18186976.420000002</v>
      </c>
    </row>
    <row r="183" spans="1:9" ht="22.5" customHeight="1" thickBot="1" x14ac:dyDescent="0.3">
      <c r="A183" s="205" t="s">
        <v>302</v>
      </c>
      <c r="B183" s="208"/>
      <c r="C183" s="208"/>
      <c r="D183" s="256" t="s">
        <v>7</v>
      </c>
      <c r="E183" s="256"/>
      <c r="F183" s="256" t="s">
        <v>12</v>
      </c>
      <c r="G183" s="256"/>
      <c r="H183" s="208"/>
      <c r="I183" s="262"/>
    </row>
    <row r="184" spans="1:9" ht="22.5" customHeight="1" x14ac:dyDescent="0.25">
      <c r="A184" s="350" t="s">
        <v>301</v>
      </c>
      <c r="B184" s="352">
        <v>0</v>
      </c>
      <c r="C184" s="352">
        <f t="shared" ref="C184:H184" si="1">+C180+C182</f>
        <v>7036262.2200000007</v>
      </c>
      <c r="D184" s="352">
        <f t="shared" si="1"/>
        <v>4348878.3100000005</v>
      </c>
      <c r="E184" s="352">
        <f t="shared" si="1"/>
        <v>376394314.88</v>
      </c>
      <c r="F184" s="352">
        <f t="shared" si="1"/>
        <v>27447545.640000001</v>
      </c>
      <c r="G184" s="352">
        <f t="shared" si="1"/>
        <v>34393372.759999998</v>
      </c>
      <c r="H184" s="352">
        <f t="shared" si="1"/>
        <v>0</v>
      </c>
      <c r="I184" s="352">
        <f>+B184+C184+D184+E184+F184+G184</f>
        <v>449620373.80999994</v>
      </c>
    </row>
    <row r="185" spans="1:9" ht="22.5" customHeight="1" thickBot="1" x14ac:dyDescent="0.3">
      <c r="A185" s="351"/>
      <c r="B185" s="353"/>
      <c r="C185" s="353"/>
      <c r="D185" s="353"/>
      <c r="E185" s="353"/>
      <c r="F185" s="353"/>
      <c r="G185" s="353"/>
      <c r="H185" s="353"/>
      <c r="I185" s="353"/>
    </row>
    <row r="186" spans="1:9" ht="22.5" customHeight="1" x14ac:dyDescent="0.25">
      <c r="A186" s="350" t="s">
        <v>300</v>
      </c>
      <c r="B186" s="346">
        <f>+B179-B184</f>
        <v>6352610</v>
      </c>
      <c r="C186" s="346">
        <f>+C179-C184</f>
        <v>56418382.810000002</v>
      </c>
      <c r="D186" s="346">
        <f>+D179-D184</f>
        <v>8688709.3599999994</v>
      </c>
      <c r="E186" s="346">
        <f>+E179-E180-E182</f>
        <v>51067641.979999945</v>
      </c>
      <c r="F186" s="346">
        <f>+F179-F180-F182</f>
        <v>4141869.4200000027</v>
      </c>
      <c r="G186" s="346">
        <f>+G179-G180-G182</f>
        <v>61376628.420000002</v>
      </c>
      <c r="H186" s="346">
        <f>+H179-H180-H182</f>
        <v>1024003504.97</v>
      </c>
      <c r="I186" s="346">
        <f>+I179-I184</f>
        <v>1212049346.9599998</v>
      </c>
    </row>
    <row r="187" spans="1:9" ht="22.5" customHeight="1" thickBot="1" x14ac:dyDescent="0.3">
      <c r="A187" s="351"/>
      <c r="B187" s="347"/>
      <c r="C187" s="347"/>
      <c r="D187" s="347"/>
      <c r="E187" s="347"/>
      <c r="F187" s="347"/>
      <c r="G187" s="347"/>
      <c r="H187" s="347"/>
      <c r="I187" s="347"/>
    </row>
    <row r="188" spans="1:9" ht="22.5" customHeight="1" x14ac:dyDescent="0.25">
      <c r="A188" s="171"/>
      <c r="B188" s="263"/>
      <c r="C188" s="263"/>
      <c r="D188" s="263"/>
      <c r="E188" s="263"/>
      <c r="F188" s="263"/>
      <c r="G188" s="263"/>
      <c r="H188" s="263"/>
      <c r="I188" s="263"/>
    </row>
    <row r="189" spans="1:9" ht="26.25" customHeight="1" x14ac:dyDescent="0.25">
      <c r="A189" s="122"/>
      <c r="B189" s="122"/>
      <c r="C189" s="122"/>
      <c r="D189" s="122"/>
      <c r="E189" s="122"/>
      <c r="F189" s="122"/>
      <c r="G189" s="122"/>
      <c r="H189" s="122"/>
      <c r="I189" s="122"/>
    </row>
    <row r="190" spans="1:9" ht="68.25" hidden="1" customHeight="1" thickBot="1" x14ac:dyDescent="0.3">
      <c r="A190" s="171"/>
      <c r="B190" s="170"/>
      <c r="C190" s="170"/>
      <c r="D190" s="170"/>
      <c r="E190" s="170"/>
      <c r="F190" s="170"/>
      <c r="G190" s="170"/>
      <c r="H190" s="170"/>
      <c r="I190" s="170"/>
    </row>
    <row r="191" spans="1:9" ht="51.75" customHeight="1" x14ac:dyDescent="0.25">
      <c r="A191" s="348" t="s">
        <v>299</v>
      </c>
      <c r="B191" s="348"/>
      <c r="C191" s="348"/>
      <c r="D191" s="348"/>
      <c r="E191" s="348"/>
      <c r="F191" s="348"/>
      <c r="G191" s="348"/>
      <c r="H191" s="348"/>
      <c r="I191" s="348"/>
    </row>
    <row r="192" spans="1:9" ht="29.25" customHeight="1" x14ac:dyDescent="0.25">
      <c r="A192" s="169" t="s">
        <v>298</v>
      </c>
      <c r="B192" s="169"/>
      <c r="C192" s="169"/>
      <c r="D192" s="169"/>
      <c r="E192" s="169"/>
      <c r="F192" s="169"/>
      <c r="G192" s="169"/>
      <c r="H192" s="169"/>
      <c r="I192" s="169"/>
    </row>
    <row r="193" spans="1:9" x14ac:dyDescent="0.25">
      <c r="A193" s="328" t="s">
        <v>297</v>
      </c>
      <c r="B193" s="328"/>
      <c r="C193" s="328"/>
      <c r="D193" s="328"/>
      <c r="E193" s="328"/>
      <c r="F193" s="328"/>
      <c r="G193" s="328"/>
      <c r="H193" s="328"/>
      <c r="I193" s="328"/>
    </row>
    <row r="194" spans="1:9" ht="61.5" customHeight="1" x14ac:dyDescent="0.25">
      <c r="A194" s="340" t="s">
        <v>296</v>
      </c>
      <c r="B194" s="340"/>
      <c r="C194" s="340"/>
      <c r="D194" s="340"/>
      <c r="E194" s="340"/>
      <c r="F194" s="340"/>
      <c r="G194" s="340"/>
      <c r="H194" s="340"/>
      <c r="I194" s="340"/>
    </row>
    <row r="195" spans="1:9" x14ac:dyDescent="0.25">
      <c r="A195" s="149"/>
      <c r="B195" s="149"/>
      <c r="C195" s="149"/>
      <c r="D195" s="149"/>
      <c r="E195" s="149"/>
      <c r="F195" s="149"/>
      <c r="G195" s="149"/>
      <c r="H195" s="149"/>
      <c r="I195" s="149"/>
    </row>
    <row r="196" spans="1:9" x14ac:dyDescent="0.25">
      <c r="A196" s="327"/>
      <c r="B196" s="327"/>
      <c r="C196" s="327"/>
      <c r="D196" s="327"/>
      <c r="E196" s="327"/>
      <c r="F196" s="327"/>
      <c r="G196" s="327"/>
      <c r="H196" s="327"/>
      <c r="I196" s="327"/>
    </row>
    <row r="197" spans="1:9" ht="25.5" customHeight="1" x14ac:dyDescent="0.25">
      <c r="A197" s="168" t="s">
        <v>295</v>
      </c>
      <c r="B197" s="168"/>
      <c r="C197" s="168"/>
      <c r="D197" s="122"/>
      <c r="E197" s="122"/>
      <c r="F197" s="122"/>
      <c r="G197" s="122"/>
      <c r="H197" s="122"/>
      <c r="I197" s="122"/>
    </row>
    <row r="198" spans="1:9" x14ac:dyDescent="0.25">
      <c r="A198" s="167"/>
      <c r="B198" s="167"/>
      <c r="C198" s="167"/>
      <c r="D198" s="122"/>
      <c r="E198" s="122"/>
      <c r="F198" s="122"/>
      <c r="G198" s="122"/>
      <c r="H198" s="122"/>
      <c r="I198" s="122"/>
    </row>
    <row r="199" spans="1:9" ht="15" x14ac:dyDescent="0.25">
      <c r="A199" s="349" t="s">
        <v>294</v>
      </c>
      <c r="B199" s="349"/>
      <c r="C199" s="349"/>
      <c r="D199" s="349"/>
      <c r="E199" s="349"/>
      <c r="F199" s="349"/>
      <c r="G199" s="349" t="s">
        <v>293</v>
      </c>
      <c r="H199" s="349"/>
      <c r="I199" s="265" t="s">
        <v>292</v>
      </c>
    </row>
    <row r="200" spans="1:9" ht="15" x14ac:dyDescent="0.25">
      <c r="A200" s="264"/>
      <c r="B200" s="264"/>
      <c r="C200" s="265"/>
      <c r="D200" s="254"/>
      <c r="E200" s="254"/>
      <c r="F200" s="254"/>
      <c r="G200" s="254"/>
      <c r="H200" s="254"/>
      <c r="I200" s="254"/>
    </row>
    <row r="201" spans="1:9" x14ac:dyDescent="0.25">
      <c r="A201" s="167" t="s">
        <v>276</v>
      </c>
      <c r="B201" s="167"/>
      <c r="C201" s="266"/>
      <c r="D201" s="254"/>
      <c r="E201" s="343" t="s">
        <v>291</v>
      </c>
      <c r="F201" s="343"/>
      <c r="G201" s="343"/>
      <c r="H201" s="343"/>
      <c r="I201" s="267">
        <v>11757019.49</v>
      </c>
    </row>
    <row r="202" spans="1:9" x14ac:dyDescent="0.25">
      <c r="A202" s="167" t="s">
        <v>276</v>
      </c>
      <c r="B202" s="167"/>
      <c r="C202" s="266"/>
      <c r="D202" s="254"/>
      <c r="E202" s="343" t="s">
        <v>290</v>
      </c>
      <c r="F202" s="343"/>
      <c r="G202" s="343"/>
      <c r="H202" s="343"/>
      <c r="I202" s="267">
        <v>5828367.1699999999</v>
      </c>
    </row>
    <row r="203" spans="1:9" x14ac:dyDescent="0.25">
      <c r="A203" s="167" t="s">
        <v>276</v>
      </c>
      <c r="B203" s="167"/>
      <c r="C203" s="266"/>
      <c r="D203" s="254"/>
      <c r="E203" s="343" t="s">
        <v>289</v>
      </c>
      <c r="F203" s="343"/>
      <c r="G203" s="343"/>
      <c r="H203" s="343"/>
      <c r="I203" s="267">
        <v>8092281.96</v>
      </c>
    </row>
    <row r="204" spans="1:9" x14ac:dyDescent="0.25">
      <c r="A204" s="167" t="s">
        <v>288</v>
      </c>
      <c r="B204" s="167"/>
      <c r="C204" s="266"/>
      <c r="D204" s="254"/>
      <c r="E204" s="343" t="s">
        <v>287</v>
      </c>
      <c r="F204" s="343"/>
      <c r="G204" s="343"/>
      <c r="H204" s="343"/>
      <c r="I204" s="267">
        <v>20999215.75</v>
      </c>
    </row>
    <row r="205" spans="1:9" x14ac:dyDescent="0.25">
      <c r="A205" s="167" t="s">
        <v>286</v>
      </c>
      <c r="B205" s="167"/>
      <c r="C205" s="266"/>
      <c r="D205" s="254"/>
      <c r="E205" s="343" t="s">
        <v>285</v>
      </c>
      <c r="F205" s="343"/>
      <c r="G205" s="343"/>
      <c r="H205" s="343"/>
      <c r="I205" s="267">
        <v>12838881.960000001</v>
      </c>
    </row>
    <row r="206" spans="1:9" ht="15" x14ac:dyDescent="0.25">
      <c r="A206" s="343" t="s">
        <v>284</v>
      </c>
      <c r="B206" s="343"/>
      <c r="C206" s="343"/>
      <c r="D206" s="343"/>
      <c r="E206" s="343" t="s">
        <v>283</v>
      </c>
      <c r="F206" s="343"/>
      <c r="G206" s="343"/>
      <c r="H206" s="343"/>
      <c r="I206" s="267">
        <v>57623641.869999997</v>
      </c>
    </row>
    <row r="207" spans="1:9" ht="15" x14ac:dyDescent="0.25">
      <c r="A207" s="167" t="s">
        <v>276</v>
      </c>
      <c r="B207" s="167"/>
      <c r="C207" s="266"/>
      <c r="D207" s="254"/>
      <c r="E207" s="344" t="s">
        <v>282</v>
      </c>
      <c r="F207" s="344"/>
      <c r="G207" s="344"/>
      <c r="H207" s="344"/>
      <c r="I207" s="267">
        <v>96577033.079999998</v>
      </c>
    </row>
    <row r="208" spans="1:9" x14ac:dyDescent="0.25">
      <c r="A208" s="167" t="s">
        <v>281</v>
      </c>
      <c r="B208" s="167"/>
      <c r="C208" s="266"/>
      <c r="D208" s="254"/>
      <c r="E208" s="343" t="s">
        <v>280</v>
      </c>
      <c r="F208" s="343"/>
      <c r="G208" s="343"/>
      <c r="H208" s="343"/>
      <c r="I208" s="267">
        <v>10865713.82</v>
      </c>
    </row>
    <row r="209" spans="1:9" ht="15" x14ac:dyDescent="0.25">
      <c r="A209" s="343" t="s">
        <v>278</v>
      </c>
      <c r="B209" s="343"/>
      <c r="C209" s="343"/>
      <c r="D209" s="343"/>
      <c r="E209" s="343" t="s">
        <v>279</v>
      </c>
      <c r="F209" s="343"/>
      <c r="G209" s="343"/>
      <c r="H209" s="343"/>
      <c r="I209" s="267">
        <v>13577876.369999999</v>
      </c>
    </row>
    <row r="210" spans="1:9" ht="15" x14ac:dyDescent="0.25">
      <c r="A210" s="343" t="s">
        <v>278</v>
      </c>
      <c r="B210" s="343"/>
      <c r="C210" s="343"/>
      <c r="D210" s="343"/>
      <c r="E210" s="343" t="s">
        <v>277</v>
      </c>
      <c r="F210" s="343"/>
      <c r="G210" s="343"/>
      <c r="H210" s="343"/>
      <c r="I210" s="267">
        <v>58218534.380000003</v>
      </c>
    </row>
    <row r="211" spans="1:9" ht="15" x14ac:dyDescent="0.25">
      <c r="A211" s="343" t="s">
        <v>276</v>
      </c>
      <c r="B211" s="343"/>
      <c r="C211" s="343"/>
      <c r="D211" s="343"/>
      <c r="E211" s="343" t="s">
        <v>275</v>
      </c>
      <c r="F211" s="343"/>
      <c r="G211" s="343"/>
      <c r="H211" s="343"/>
      <c r="I211" s="267">
        <v>24215154.120000001</v>
      </c>
    </row>
    <row r="212" spans="1:9" x14ac:dyDescent="0.25">
      <c r="A212" s="167" t="s">
        <v>250</v>
      </c>
      <c r="B212" s="167"/>
      <c r="C212" s="266"/>
      <c r="D212" s="254"/>
      <c r="E212" s="343" t="s">
        <v>274</v>
      </c>
      <c r="F212" s="343"/>
      <c r="G212" s="343"/>
      <c r="H212" s="343"/>
      <c r="I212" s="267">
        <v>8641745.6099999994</v>
      </c>
    </row>
    <row r="213" spans="1:9" x14ac:dyDescent="0.25">
      <c r="A213" s="167" t="s">
        <v>273</v>
      </c>
      <c r="B213" s="167"/>
      <c r="C213" s="266"/>
      <c r="D213" s="254"/>
      <c r="E213" s="343" t="s">
        <v>272</v>
      </c>
      <c r="F213" s="343"/>
      <c r="G213" s="343"/>
      <c r="H213" s="343"/>
      <c r="I213" s="267">
        <v>12721068.91</v>
      </c>
    </row>
    <row r="214" spans="1:9" x14ac:dyDescent="0.25">
      <c r="A214" s="167" t="s">
        <v>271</v>
      </c>
      <c r="B214" s="167"/>
      <c r="C214" s="266"/>
      <c r="D214" s="254"/>
      <c r="E214" s="343" t="s">
        <v>270</v>
      </c>
      <c r="F214" s="343"/>
      <c r="G214" s="343"/>
      <c r="H214" s="343"/>
      <c r="I214" s="267">
        <v>40690028.899999999</v>
      </c>
    </row>
    <row r="215" spans="1:9" x14ac:dyDescent="0.25">
      <c r="A215" s="167" t="s">
        <v>269</v>
      </c>
      <c r="B215" s="167"/>
      <c r="C215" s="266"/>
      <c r="D215" s="254"/>
      <c r="E215" s="343" t="s">
        <v>268</v>
      </c>
      <c r="F215" s="343"/>
      <c r="G215" s="343"/>
      <c r="H215" s="343"/>
      <c r="I215" s="267">
        <v>19245435.039999999</v>
      </c>
    </row>
    <row r="216" spans="1:9" x14ac:dyDescent="0.25">
      <c r="A216" s="167" t="s">
        <v>262</v>
      </c>
      <c r="B216" s="167"/>
      <c r="C216" s="266"/>
      <c r="D216" s="254"/>
      <c r="E216" s="343" t="s">
        <v>267</v>
      </c>
      <c r="F216" s="343"/>
      <c r="G216" s="343"/>
      <c r="H216" s="343"/>
      <c r="I216" s="267">
        <v>7386767.1900000004</v>
      </c>
    </row>
    <row r="217" spans="1:9" x14ac:dyDescent="0.25">
      <c r="A217" s="167" t="s">
        <v>266</v>
      </c>
      <c r="B217" s="167"/>
      <c r="C217" s="266"/>
      <c r="D217" s="254"/>
      <c r="E217" s="343" t="s">
        <v>265</v>
      </c>
      <c r="F217" s="343"/>
      <c r="G217" s="343"/>
      <c r="H217" s="343"/>
      <c r="I217" s="267">
        <v>5226366.29</v>
      </c>
    </row>
    <row r="218" spans="1:9" x14ac:dyDescent="0.25">
      <c r="A218" s="167" t="s">
        <v>264</v>
      </c>
      <c r="B218" s="167"/>
      <c r="C218" s="266"/>
      <c r="D218" s="254"/>
      <c r="E218" s="343" t="s">
        <v>263</v>
      </c>
      <c r="F218" s="343"/>
      <c r="G218" s="343"/>
      <c r="H218" s="343"/>
      <c r="I218" s="267">
        <v>8486841.2300000004</v>
      </c>
    </row>
    <row r="219" spans="1:9" x14ac:dyDescent="0.25">
      <c r="A219" s="167" t="s">
        <v>262</v>
      </c>
      <c r="B219" s="167"/>
      <c r="C219" s="266"/>
      <c r="D219" s="254"/>
      <c r="E219" s="343" t="s">
        <v>261</v>
      </c>
      <c r="F219" s="343"/>
      <c r="G219" s="343"/>
      <c r="H219" s="343"/>
      <c r="I219" s="267">
        <v>10041499.390000001</v>
      </c>
    </row>
    <row r="220" spans="1:9" x14ac:dyDescent="0.25">
      <c r="A220" s="167" t="s">
        <v>260</v>
      </c>
      <c r="B220" s="167"/>
      <c r="C220" s="266"/>
      <c r="D220" s="254"/>
      <c r="E220" s="343" t="s">
        <v>259</v>
      </c>
      <c r="F220" s="343"/>
      <c r="G220" s="343"/>
      <c r="H220" s="343"/>
      <c r="I220" s="267">
        <v>4046903.25</v>
      </c>
    </row>
    <row r="221" spans="1:9" x14ac:dyDescent="0.25">
      <c r="A221" s="167" t="s">
        <v>258</v>
      </c>
      <c r="B221" s="167"/>
      <c r="C221" s="266"/>
      <c r="D221" s="254"/>
      <c r="E221" s="343" t="s">
        <v>257</v>
      </c>
      <c r="F221" s="343"/>
      <c r="G221" s="343"/>
      <c r="H221" s="343"/>
      <c r="I221" s="267">
        <v>19029468.02</v>
      </c>
    </row>
    <row r="222" spans="1:9" x14ac:dyDescent="0.25">
      <c r="A222" s="167" t="s">
        <v>256</v>
      </c>
      <c r="B222" s="268"/>
      <c r="C222" s="266"/>
      <c r="D222" s="254"/>
      <c r="E222" s="343" t="s">
        <v>255</v>
      </c>
      <c r="F222" s="343"/>
      <c r="G222" s="343"/>
      <c r="H222" s="343"/>
      <c r="I222" s="267">
        <v>3190859.29</v>
      </c>
    </row>
    <row r="223" spans="1:9" x14ac:dyDescent="0.25">
      <c r="A223" s="167" t="s">
        <v>254</v>
      </c>
      <c r="B223" s="167"/>
      <c r="C223" s="266"/>
      <c r="D223" s="254"/>
      <c r="E223" s="343" t="s">
        <v>253</v>
      </c>
      <c r="F223" s="343"/>
      <c r="G223" s="343"/>
      <c r="H223" s="343"/>
      <c r="I223" s="267">
        <v>5618876.2400000002</v>
      </c>
    </row>
    <row r="224" spans="1:9" x14ac:dyDescent="0.25">
      <c r="A224" s="167" t="s">
        <v>252</v>
      </c>
      <c r="B224" s="167"/>
      <c r="C224" s="266"/>
      <c r="D224" s="254"/>
      <c r="E224" s="343" t="s">
        <v>251</v>
      </c>
      <c r="F224" s="343"/>
      <c r="G224" s="343"/>
      <c r="H224" s="343"/>
      <c r="I224" s="267">
        <v>7992745.4400000004</v>
      </c>
    </row>
    <row r="225" spans="1:9" x14ac:dyDescent="0.25">
      <c r="A225" s="167" t="s">
        <v>250</v>
      </c>
      <c r="B225" s="167"/>
      <c r="C225" s="266"/>
      <c r="D225" s="254"/>
      <c r="E225" s="343" t="s">
        <v>249</v>
      </c>
      <c r="F225" s="343"/>
      <c r="G225" s="343"/>
      <c r="H225" s="343"/>
      <c r="I225" s="267">
        <v>2249215.9</v>
      </c>
    </row>
    <row r="226" spans="1:9" x14ac:dyDescent="0.25">
      <c r="A226" s="167" t="s">
        <v>248</v>
      </c>
      <c r="B226" s="167"/>
      <c r="C226" s="266"/>
      <c r="D226" s="254"/>
      <c r="E226" s="343" t="s">
        <v>247</v>
      </c>
      <c r="F226" s="343"/>
      <c r="G226" s="343"/>
      <c r="H226" s="343"/>
      <c r="I226" s="267">
        <v>14495076.26</v>
      </c>
    </row>
    <row r="227" spans="1:9" x14ac:dyDescent="0.25">
      <c r="A227" s="167" t="s">
        <v>246</v>
      </c>
      <c r="B227" s="167"/>
      <c r="C227" s="266"/>
      <c r="D227" s="254"/>
      <c r="E227" s="343" t="s">
        <v>245</v>
      </c>
      <c r="F227" s="343"/>
      <c r="G227" s="343"/>
      <c r="H227" s="343"/>
      <c r="I227" s="267">
        <v>24203532.77</v>
      </c>
    </row>
    <row r="228" spans="1:9" x14ac:dyDescent="0.25">
      <c r="A228" s="167" t="s">
        <v>244</v>
      </c>
      <c r="B228" s="167"/>
      <c r="C228" s="266"/>
      <c r="D228" s="254"/>
      <c r="E228" s="343" t="s">
        <v>243</v>
      </c>
      <c r="F228" s="343"/>
      <c r="G228" s="343"/>
      <c r="H228" s="343"/>
      <c r="I228" s="267">
        <v>29067721.600000001</v>
      </c>
    </row>
    <row r="229" spans="1:9" x14ac:dyDescent="0.25">
      <c r="A229" s="167" t="s">
        <v>242</v>
      </c>
      <c r="B229" s="167"/>
      <c r="C229" s="266"/>
      <c r="D229" s="254"/>
      <c r="E229" s="343" t="s">
        <v>241</v>
      </c>
      <c r="F229" s="343"/>
      <c r="G229" s="343"/>
      <c r="H229" s="343"/>
      <c r="I229" s="267">
        <v>5609981.8399999999</v>
      </c>
    </row>
    <row r="230" spans="1:9" x14ac:dyDescent="0.25">
      <c r="A230" s="167" t="s">
        <v>240</v>
      </c>
      <c r="B230" s="167"/>
      <c r="C230" s="266"/>
      <c r="D230" s="254"/>
      <c r="E230" s="343" t="s">
        <v>239</v>
      </c>
      <c r="F230" s="343"/>
      <c r="G230" s="343"/>
      <c r="H230" s="343"/>
      <c r="I230" s="267">
        <v>11677424.48</v>
      </c>
    </row>
    <row r="231" spans="1:9" x14ac:dyDescent="0.25">
      <c r="A231" s="167" t="s">
        <v>238</v>
      </c>
      <c r="B231" s="167"/>
      <c r="C231" s="266"/>
      <c r="D231" s="254"/>
      <c r="E231" s="343" t="s">
        <v>237</v>
      </c>
      <c r="F231" s="343"/>
      <c r="G231" s="343"/>
      <c r="H231" s="343"/>
      <c r="I231" s="267">
        <v>9325443.1999999993</v>
      </c>
    </row>
    <row r="232" spans="1:9" ht="15" x14ac:dyDescent="0.25">
      <c r="A232" s="345" t="s">
        <v>236</v>
      </c>
      <c r="B232" s="345"/>
      <c r="C232" s="345"/>
      <c r="D232" s="345"/>
      <c r="E232" s="343" t="s">
        <v>235</v>
      </c>
      <c r="F232" s="343"/>
      <c r="G232" s="343"/>
      <c r="H232" s="343"/>
      <c r="I232" s="267">
        <v>2205656.7400000002</v>
      </c>
    </row>
    <row r="233" spans="1:9" ht="15" x14ac:dyDescent="0.25">
      <c r="A233" s="343" t="s">
        <v>232</v>
      </c>
      <c r="B233" s="343"/>
      <c r="C233" s="343"/>
      <c r="D233" s="343"/>
      <c r="E233" s="343" t="s">
        <v>234</v>
      </c>
      <c r="F233" s="343"/>
      <c r="G233" s="343"/>
      <c r="H233" s="343"/>
      <c r="I233" s="267">
        <v>1319627.26</v>
      </c>
    </row>
    <row r="234" spans="1:9" ht="15" x14ac:dyDescent="0.25">
      <c r="A234" s="343" t="s">
        <v>232</v>
      </c>
      <c r="B234" s="343"/>
      <c r="C234" s="343"/>
      <c r="D234" s="343"/>
      <c r="E234" s="343" t="s">
        <v>233</v>
      </c>
      <c r="F234" s="343"/>
      <c r="G234" s="343"/>
      <c r="H234" s="343"/>
      <c r="I234" s="267">
        <v>1413918.87</v>
      </c>
    </row>
    <row r="235" spans="1:9" ht="15" x14ac:dyDescent="0.25">
      <c r="A235" s="343" t="s">
        <v>232</v>
      </c>
      <c r="B235" s="343"/>
      <c r="C235" s="343"/>
      <c r="D235" s="343"/>
      <c r="E235" s="343" t="s">
        <v>231</v>
      </c>
      <c r="F235" s="343"/>
      <c r="G235" s="343"/>
      <c r="H235" s="343"/>
      <c r="I235" s="267">
        <v>2593971.69</v>
      </c>
    </row>
    <row r="236" spans="1:9" x14ac:dyDescent="0.25">
      <c r="A236" s="167" t="s">
        <v>230</v>
      </c>
      <c r="B236" s="167"/>
      <c r="C236" s="266"/>
      <c r="D236" s="254"/>
      <c r="E236" s="343" t="s">
        <v>229</v>
      </c>
      <c r="F236" s="343"/>
      <c r="G236" s="343"/>
      <c r="H236" s="343"/>
      <c r="I236" s="267">
        <v>4187896.6</v>
      </c>
    </row>
    <row r="237" spans="1:9" x14ac:dyDescent="0.25">
      <c r="A237" s="167" t="s">
        <v>228</v>
      </c>
      <c r="B237" s="167"/>
      <c r="C237" s="266"/>
      <c r="D237" s="254"/>
      <c r="E237" s="343" t="s">
        <v>227</v>
      </c>
      <c r="F237" s="343"/>
      <c r="G237" s="343"/>
      <c r="H237" s="343"/>
      <c r="I237" s="267">
        <v>9449841.0999999996</v>
      </c>
    </row>
    <row r="238" spans="1:9" x14ac:dyDescent="0.25">
      <c r="A238" s="167" t="s">
        <v>226</v>
      </c>
      <c r="B238" s="167"/>
      <c r="C238" s="266"/>
      <c r="D238" s="254"/>
      <c r="E238" s="343" t="s">
        <v>225</v>
      </c>
      <c r="F238" s="343"/>
      <c r="G238" s="343"/>
      <c r="H238" s="343"/>
      <c r="I238" s="267">
        <v>8244399.7000000002</v>
      </c>
    </row>
    <row r="239" spans="1:9" x14ac:dyDescent="0.25">
      <c r="A239" s="167" t="s">
        <v>224</v>
      </c>
      <c r="B239" s="167"/>
      <c r="C239" s="266"/>
      <c r="D239" s="254"/>
      <c r="E239" s="343" t="s">
        <v>223</v>
      </c>
      <c r="F239" s="343"/>
      <c r="G239" s="343"/>
      <c r="H239" s="343"/>
      <c r="I239" s="267">
        <v>6095120.4800000004</v>
      </c>
    </row>
    <row r="240" spans="1:9" x14ac:dyDescent="0.25">
      <c r="A240" s="167" t="s">
        <v>222</v>
      </c>
      <c r="B240" s="167"/>
      <c r="C240" s="266"/>
      <c r="D240" s="254"/>
      <c r="E240" s="343" t="s">
        <v>221</v>
      </c>
      <c r="F240" s="343"/>
      <c r="G240" s="343"/>
      <c r="H240" s="343"/>
      <c r="I240" s="267">
        <v>12901406.26</v>
      </c>
    </row>
    <row r="241" spans="1:9" x14ac:dyDescent="0.25">
      <c r="A241" s="167" t="s">
        <v>220</v>
      </c>
      <c r="B241" s="167"/>
      <c r="C241" s="266"/>
      <c r="D241" s="254"/>
      <c r="E241" s="343" t="s">
        <v>219</v>
      </c>
      <c r="F241" s="343"/>
      <c r="G241" s="343"/>
      <c r="H241" s="343"/>
      <c r="I241" s="267">
        <v>2680086.7999999998</v>
      </c>
    </row>
    <row r="242" spans="1:9" x14ac:dyDescent="0.25">
      <c r="A242" s="167" t="s">
        <v>218</v>
      </c>
      <c r="B242" s="167"/>
      <c r="C242" s="266"/>
      <c r="D242" s="254"/>
      <c r="E242" s="343" t="s">
        <v>217</v>
      </c>
      <c r="F242" s="343"/>
      <c r="G242" s="343"/>
      <c r="H242" s="343"/>
      <c r="I242" s="267">
        <v>4414958.68</v>
      </c>
    </row>
    <row r="243" spans="1:9" x14ac:dyDescent="0.25">
      <c r="A243" s="167" t="s">
        <v>216</v>
      </c>
      <c r="B243" s="167"/>
      <c r="C243" s="266"/>
      <c r="D243" s="254"/>
      <c r="E243" s="343" t="s">
        <v>215</v>
      </c>
      <c r="F243" s="343"/>
      <c r="G243" s="343"/>
      <c r="H243" s="343"/>
      <c r="I243" s="267">
        <v>24847932.379999999</v>
      </c>
    </row>
    <row r="244" spans="1:9" x14ac:dyDescent="0.25">
      <c r="A244" s="167" t="s">
        <v>214</v>
      </c>
      <c r="B244" s="167"/>
      <c r="C244" s="266"/>
      <c r="D244" s="254"/>
      <c r="E244" s="343" t="s">
        <v>213</v>
      </c>
      <c r="F244" s="343"/>
      <c r="G244" s="343"/>
      <c r="H244" s="343"/>
      <c r="I244" s="267">
        <v>11089143.970000001</v>
      </c>
    </row>
    <row r="245" spans="1:9" x14ac:dyDescent="0.25">
      <c r="A245" s="167" t="s">
        <v>212</v>
      </c>
      <c r="B245" s="167"/>
      <c r="C245" s="266"/>
      <c r="D245" s="254"/>
      <c r="E245" s="343" t="s">
        <v>211</v>
      </c>
      <c r="F245" s="343"/>
      <c r="G245" s="343"/>
      <c r="H245" s="343"/>
      <c r="I245" s="267">
        <v>18251915.879999999</v>
      </c>
    </row>
    <row r="246" spans="1:9" x14ac:dyDescent="0.25">
      <c r="A246" s="167" t="s">
        <v>210</v>
      </c>
      <c r="B246" s="167"/>
      <c r="C246" s="266"/>
      <c r="D246" s="254"/>
      <c r="E246" s="343" t="s">
        <v>209</v>
      </c>
      <c r="F246" s="343"/>
      <c r="G246" s="343"/>
      <c r="H246" s="343"/>
      <c r="I246" s="267">
        <v>7421704.79</v>
      </c>
    </row>
    <row r="247" spans="1:9" x14ac:dyDescent="0.25">
      <c r="A247" s="167" t="s">
        <v>208</v>
      </c>
      <c r="B247" s="167"/>
      <c r="C247" s="266"/>
      <c r="D247" s="254"/>
      <c r="E247" s="343" t="s">
        <v>207</v>
      </c>
      <c r="F247" s="343"/>
      <c r="G247" s="343"/>
      <c r="H247" s="343"/>
      <c r="I247" s="267">
        <v>7222118.9699999997</v>
      </c>
    </row>
    <row r="248" spans="1:9" x14ac:dyDescent="0.25">
      <c r="A248" s="167" t="s">
        <v>206</v>
      </c>
      <c r="B248" s="167"/>
      <c r="C248" s="266"/>
      <c r="D248" s="254"/>
      <c r="E248" s="343" t="s">
        <v>205</v>
      </c>
      <c r="F248" s="343"/>
      <c r="G248" s="343"/>
      <c r="H248" s="343"/>
      <c r="I248" s="267">
        <v>8544442.3300000001</v>
      </c>
    </row>
    <row r="249" spans="1:9" x14ac:dyDescent="0.25">
      <c r="A249" s="167" t="s">
        <v>204</v>
      </c>
      <c r="B249" s="167"/>
      <c r="C249" s="266"/>
      <c r="D249" s="254"/>
      <c r="E249" s="343" t="s">
        <v>203</v>
      </c>
      <c r="F249" s="343"/>
      <c r="G249" s="343"/>
      <c r="H249" s="343"/>
      <c r="I249" s="267">
        <v>19068608.809999999</v>
      </c>
    </row>
    <row r="250" spans="1:9" x14ac:dyDescent="0.25">
      <c r="A250" s="167" t="s">
        <v>202</v>
      </c>
      <c r="B250" s="167"/>
      <c r="C250" s="266"/>
      <c r="D250" s="254"/>
      <c r="E250" s="343" t="s">
        <v>201</v>
      </c>
      <c r="F250" s="343"/>
      <c r="G250" s="343"/>
      <c r="H250" s="343"/>
      <c r="I250" s="267">
        <v>75690413.760000005</v>
      </c>
    </row>
    <row r="251" spans="1:9" x14ac:dyDescent="0.25">
      <c r="A251" s="167" t="s">
        <v>200</v>
      </c>
      <c r="B251" s="266"/>
      <c r="C251" s="254"/>
      <c r="D251" s="268"/>
      <c r="E251" s="343" t="s">
        <v>199</v>
      </c>
      <c r="F251" s="343"/>
      <c r="G251" s="343"/>
      <c r="H251" s="343"/>
      <c r="I251" s="267">
        <v>113909567.54000001</v>
      </c>
    </row>
    <row r="252" spans="1:9" x14ac:dyDescent="0.25">
      <c r="A252" s="167" t="s">
        <v>198</v>
      </c>
      <c r="B252" s="266"/>
      <c r="C252" s="254"/>
      <c r="D252" s="268"/>
      <c r="E252" s="343" t="s">
        <v>197</v>
      </c>
      <c r="F252" s="343"/>
      <c r="G252" s="343"/>
      <c r="H252" s="343"/>
      <c r="I252" s="267">
        <v>20579207.829999998</v>
      </c>
    </row>
    <row r="253" spans="1:9" ht="15" x14ac:dyDescent="0.25">
      <c r="A253" s="167" t="s">
        <v>196</v>
      </c>
      <c r="B253" s="266"/>
      <c r="C253" s="254"/>
      <c r="D253" s="268"/>
      <c r="E253" s="344" t="s">
        <v>195</v>
      </c>
      <c r="F253" s="344"/>
      <c r="G253" s="344"/>
      <c r="H253" s="344"/>
      <c r="I253" s="267">
        <v>7496495.2599999998</v>
      </c>
    </row>
    <row r="254" spans="1:9" x14ac:dyDescent="0.25">
      <c r="A254" s="167" t="s">
        <v>194</v>
      </c>
      <c r="B254" s="266"/>
      <c r="C254" s="254"/>
      <c r="D254" s="268"/>
      <c r="E254" s="343" t="s">
        <v>193</v>
      </c>
      <c r="F254" s="343"/>
      <c r="G254" s="343"/>
      <c r="H254" s="343"/>
      <c r="I254" s="267">
        <v>19974614.59</v>
      </c>
    </row>
    <row r="255" spans="1:9" ht="15" x14ac:dyDescent="0.25">
      <c r="A255" s="167" t="s">
        <v>192</v>
      </c>
      <c r="B255" s="266"/>
      <c r="C255" s="254"/>
      <c r="D255" s="268"/>
      <c r="E255" s="344" t="s">
        <v>191</v>
      </c>
      <c r="F255" s="344"/>
      <c r="G255" s="344"/>
      <c r="H255" s="344"/>
      <c r="I255" s="267">
        <v>30093373.73</v>
      </c>
    </row>
    <row r="256" spans="1:9" ht="15" x14ac:dyDescent="0.25">
      <c r="A256" s="167" t="s">
        <v>420</v>
      </c>
      <c r="B256" s="266"/>
      <c r="C256" s="254"/>
      <c r="D256" s="268"/>
      <c r="E256" s="344" t="s">
        <v>421</v>
      </c>
      <c r="F256" s="344"/>
      <c r="G256" s="344"/>
      <c r="H256" s="344"/>
      <c r="I256" s="267">
        <v>10919421.16</v>
      </c>
    </row>
    <row r="257" spans="1:9" ht="15" x14ac:dyDescent="0.25">
      <c r="A257" s="167" t="s">
        <v>422</v>
      </c>
      <c r="B257" s="266"/>
      <c r="C257" s="254"/>
      <c r="D257" s="268"/>
      <c r="E257" s="344" t="s">
        <v>423</v>
      </c>
      <c r="F257" s="344"/>
      <c r="G257" s="344"/>
      <c r="H257" s="344"/>
      <c r="I257" s="267">
        <v>8838484.4700000007</v>
      </c>
    </row>
    <row r="258" spans="1:9" ht="15" x14ac:dyDescent="0.25">
      <c r="A258" s="167" t="s">
        <v>424</v>
      </c>
      <c r="B258" s="266"/>
      <c r="C258" s="254"/>
      <c r="D258" s="268"/>
      <c r="E258" s="344" t="s">
        <v>425</v>
      </c>
      <c r="F258" s="344"/>
      <c r="G258" s="344"/>
      <c r="H258" s="344"/>
      <c r="I258" s="267">
        <v>2504552.9300000002</v>
      </c>
    </row>
    <row r="259" spans="1:9" ht="15" x14ac:dyDescent="0.25">
      <c r="A259" s="167" t="s">
        <v>426</v>
      </c>
      <c r="B259" s="266"/>
      <c r="C259" s="254"/>
      <c r="D259" s="268"/>
      <c r="E259" s="344" t="s">
        <v>427</v>
      </c>
      <c r="F259" s="344"/>
      <c r="G259" s="344"/>
      <c r="H259" s="344"/>
      <c r="I259" s="267">
        <v>12503901.57</v>
      </c>
    </row>
    <row r="260" spans="1:9" ht="18.75" thickBot="1" x14ac:dyDescent="0.3">
      <c r="A260" s="166"/>
      <c r="B260" s="164"/>
      <c r="C260" s="165"/>
      <c r="D260" s="122"/>
      <c r="E260" s="122"/>
      <c r="F260" s="122"/>
      <c r="G260" s="342" t="s">
        <v>123</v>
      </c>
      <c r="H260" s="342"/>
      <c r="I260" s="300">
        <f>SUM(I201:I259)</f>
        <v>1024003504.9700003</v>
      </c>
    </row>
    <row r="261" spans="1:9" ht="16.5" thickTop="1" x14ac:dyDescent="0.25">
      <c r="A261" s="122"/>
      <c r="B261" s="122"/>
      <c r="C261" s="122"/>
      <c r="D261" s="122"/>
      <c r="E261" s="122"/>
      <c r="F261" s="122"/>
      <c r="G261" s="122"/>
      <c r="H261" s="122"/>
      <c r="I261" s="122"/>
    </row>
    <row r="262" spans="1:9" x14ac:dyDescent="0.25">
      <c r="A262" s="122"/>
      <c r="B262" s="122"/>
      <c r="C262" s="122"/>
      <c r="D262" s="122"/>
      <c r="E262" s="122"/>
      <c r="F262" s="122"/>
      <c r="G262" s="122"/>
      <c r="H262" s="122"/>
      <c r="I262" s="122"/>
    </row>
    <row r="263" spans="1:9" x14ac:dyDescent="0.25">
      <c r="A263" s="327" t="s">
        <v>190</v>
      </c>
      <c r="B263" s="327"/>
      <c r="C263" s="327"/>
      <c r="D263" s="327"/>
      <c r="E263" s="128"/>
      <c r="F263" s="128"/>
      <c r="G263" s="163"/>
      <c r="H263" s="128"/>
      <c r="I263" s="128"/>
    </row>
    <row r="264" spans="1:9" x14ac:dyDescent="0.25">
      <c r="A264" s="121"/>
      <c r="B264" s="121"/>
      <c r="C264" s="121"/>
      <c r="D264" s="121"/>
      <c r="E264" s="121"/>
      <c r="F264" s="121"/>
      <c r="G264" s="129"/>
      <c r="H264" s="121"/>
      <c r="I264" s="121"/>
    </row>
    <row r="265" spans="1:9" ht="31.5" customHeight="1" x14ac:dyDescent="0.25">
      <c r="A265" s="334" t="s">
        <v>504</v>
      </c>
      <c r="B265" s="334"/>
      <c r="C265" s="334"/>
      <c r="D265" s="334"/>
      <c r="E265" s="334"/>
      <c r="F265" s="334"/>
      <c r="G265" s="334"/>
      <c r="H265" s="334"/>
      <c r="I265" s="334"/>
    </row>
    <row r="266" spans="1:9" x14ac:dyDescent="0.25">
      <c r="A266" s="327" t="s">
        <v>189</v>
      </c>
      <c r="B266" s="327"/>
      <c r="C266" s="327"/>
      <c r="D266" s="327"/>
      <c r="E266" s="327"/>
      <c r="F266" s="327"/>
      <c r="G266" s="127">
        <v>2025</v>
      </c>
      <c r="H266" s="127"/>
      <c r="I266" s="127"/>
    </row>
    <row r="267" spans="1:9" ht="15.75" customHeight="1" x14ac:dyDescent="0.25">
      <c r="A267" s="326" t="s">
        <v>188</v>
      </c>
      <c r="B267" s="326"/>
      <c r="C267" s="326"/>
      <c r="D267" s="146"/>
      <c r="E267" s="146"/>
      <c r="F267" s="146"/>
      <c r="G267" s="157">
        <v>282248.69</v>
      </c>
      <c r="H267" s="146"/>
      <c r="I267" s="159"/>
    </row>
    <row r="268" spans="1:9" ht="16.5" thickBot="1" x14ac:dyDescent="0.3">
      <c r="A268" s="128" t="s">
        <v>123</v>
      </c>
      <c r="B268" s="128"/>
      <c r="C268" s="128"/>
      <c r="D268" s="128"/>
      <c r="E268" s="128"/>
      <c r="F268" s="128"/>
      <c r="G268" s="301">
        <f>SUM(G267:G267)</f>
        <v>282248.69</v>
      </c>
      <c r="H268" s="163"/>
      <c r="I268" s="162"/>
    </row>
    <row r="269" spans="1:9" ht="16.5" thickTop="1" x14ac:dyDescent="0.25">
      <c r="A269" s="128"/>
      <c r="B269" s="128"/>
      <c r="C269" s="128"/>
      <c r="D269" s="128"/>
      <c r="E269" s="128"/>
      <c r="F269" s="128"/>
      <c r="G269" s="162"/>
      <c r="H269" s="163"/>
      <c r="I269" s="162"/>
    </row>
    <row r="270" spans="1:9" ht="15.75" customHeight="1" thickBot="1" x14ac:dyDescent="0.3">
      <c r="A270" s="326" t="s">
        <v>187</v>
      </c>
      <c r="B270" s="326"/>
      <c r="C270" s="326"/>
      <c r="D270" s="326"/>
      <c r="E270" s="326"/>
      <c r="F270" s="326"/>
      <c r="G270" s="161" t="s">
        <v>186</v>
      </c>
      <c r="H270" s="160"/>
      <c r="I270" s="160"/>
    </row>
    <row r="271" spans="1:9" ht="15.75" customHeight="1" x14ac:dyDescent="0.25">
      <c r="A271" s="326"/>
      <c r="B271" s="326"/>
      <c r="C271" s="326"/>
      <c r="D271" s="326"/>
      <c r="E271" s="326"/>
      <c r="F271" s="326"/>
      <c r="G271" s="159"/>
      <c r="H271" s="146"/>
      <c r="I271" s="146"/>
    </row>
    <row r="272" spans="1:9" ht="15.75" customHeight="1" x14ac:dyDescent="0.25">
      <c r="A272" s="126" t="s">
        <v>491</v>
      </c>
      <c r="B272" s="126"/>
      <c r="C272" s="126"/>
      <c r="D272" s="126"/>
      <c r="E272" s="126"/>
      <c r="F272" s="126"/>
      <c r="G272" s="157">
        <v>3160.17</v>
      </c>
      <c r="H272" s="146"/>
      <c r="I272" s="146"/>
    </row>
    <row r="273" spans="1:10" ht="15.75" customHeight="1" x14ac:dyDescent="0.25">
      <c r="A273" s="326" t="s">
        <v>428</v>
      </c>
      <c r="B273" s="326"/>
      <c r="C273" s="326"/>
      <c r="D273" s="126"/>
      <c r="E273" s="126"/>
      <c r="F273" s="126"/>
      <c r="G273" s="157">
        <v>12120</v>
      </c>
      <c r="H273" s="146"/>
      <c r="I273" s="146"/>
    </row>
    <row r="274" spans="1:10" ht="15.75" customHeight="1" x14ac:dyDescent="0.25">
      <c r="A274" s="154" t="s">
        <v>429</v>
      </c>
      <c r="B274" s="154"/>
      <c r="C274" s="154"/>
      <c r="D274" s="126"/>
      <c r="E274" s="126"/>
      <c r="F274" s="126"/>
      <c r="G274" s="157">
        <v>57649.15</v>
      </c>
      <c r="H274" s="146"/>
      <c r="I274" s="146"/>
    </row>
    <row r="275" spans="1:10" ht="15.75" customHeight="1" x14ac:dyDescent="0.25">
      <c r="A275" s="154" t="s">
        <v>430</v>
      </c>
      <c r="B275" s="154"/>
      <c r="C275" s="154"/>
      <c r="D275" s="126"/>
      <c r="E275" s="126"/>
      <c r="F275" s="126"/>
      <c r="G275" s="157">
        <v>35458.1</v>
      </c>
      <c r="H275" s="146"/>
      <c r="I275" s="146"/>
    </row>
    <row r="276" spans="1:10" ht="15.75" customHeight="1" x14ac:dyDescent="0.25">
      <c r="A276" s="211" t="s">
        <v>492</v>
      </c>
      <c r="B276" s="132"/>
      <c r="C276" s="126"/>
      <c r="D276" s="126"/>
      <c r="E276" s="126"/>
      <c r="F276" s="126"/>
      <c r="G276" s="302">
        <v>18620</v>
      </c>
      <c r="H276" s="146"/>
      <c r="I276" s="146"/>
    </row>
    <row r="277" spans="1:10" ht="15.75" customHeight="1" x14ac:dyDescent="0.25">
      <c r="A277" s="211" t="s">
        <v>493</v>
      </c>
      <c r="B277" s="132"/>
      <c r="C277" s="126"/>
      <c r="D277" s="126"/>
      <c r="E277" s="126"/>
      <c r="F277" s="126"/>
      <c r="G277" s="302">
        <v>14498.57</v>
      </c>
      <c r="H277" s="146"/>
      <c r="I277" s="146"/>
    </row>
    <row r="278" spans="1:10" ht="15.75" customHeight="1" x14ac:dyDescent="0.25">
      <c r="A278" s="211" t="s">
        <v>494</v>
      </c>
      <c r="B278" s="132"/>
      <c r="C278" s="126"/>
      <c r="D278" s="126"/>
      <c r="E278" s="126"/>
      <c r="F278" s="126"/>
      <c r="G278" s="302">
        <v>10000</v>
      </c>
      <c r="H278" s="146"/>
      <c r="I278" s="146"/>
    </row>
    <row r="279" spans="1:10" ht="15.75" customHeight="1" x14ac:dyDescent="0.25">
      <c r="A279" s="211" t="s">
        <v>415</v>
      </c>
      <c r="B279" s="132"/>
      <c r="C279" s="126"/>
      <c r="D279" s="126"/>
      <c r="E279" s="126"/>
      <c r="F279" s="126"/>
      <c r="G279" s="302">
        <v>45578</v>
      </c>
      <c r="H279" s="146"/>
      <c r="I279" s="146"/>
    </row>
    <row r="280" spans="1:10" ht="15.75" customHeight="1" x14ac:dyDescent="0.25">
      <c r="A280" s="211" t="s">
        <v>495</v>
      </c>
      <c r="B280" s="132"/>
      <c r="C280" s="126"/>
      <c r="D280" s="126"/>
      <c r="E280" s="126"/>
      <c r="F280" s="126"/>
      <c r="G280" s="302">
        <v>38350</v>
      </c>
      <c r="H280" s="146"/>
      <c r="I280" s="146"/>
    </row>
    <row r="281" spans="1:10" ht="15.75" customHeight="1" x14ac:dyDescent="0.25">
      <c r="A281" s="211" t="s">
        <v>481</v>
      </c>
      <c r="B281" s="132"/>
      <c r="C281" s="126"/>
      <c r="D281" s="126"/>
      <c r="E281" s="126"/>
      <c r="F281" s="126"/>
      <c r="G281" s="302">
        <v>22625.200000000001</v>
      </c>
      <c r="H281" s="146"/>
      <c r="I281" s="146"/>
    </row>
    <row r="282" spans="1:10" ht="15.75" customHeight="1" x14ac:dyDescent="0.25">
      <c r="A282" s="211" t="s">
        <v>496</v>
      </c>
      <c r="B282" s="132"/>
      <c r="C282" s="126"/>
      <c r="D282" s="126"/>
      <c r="E282" s="126"/>
      <c r="F282" s="126"/>
      <c r="G282" s="302">
        <v>4689.5</v>
      </c>
      <c r="H282" s="146"/>
      <c r="I282" s="146"/>
    </row>
    <row r="283" spans="1:10" ht="15.75" customHeight="1" x14ac:dyDescent="0.25">
      <c r="A283" s="211" t="s">
        <v>497</v>
      </c>
      <c r="B283" s="132"/>
      <c r="C283" s="126"/>
      <c r="D283" s="126"/>
      <c r="E283" s="126"/>
      <c r="F283" s="126"/>
      <c r="G283" s="302">
        <v>9500</v>
      </c>
      <c r="H283" s="146"/>
      <c r="I283" s="146"/>
    </row>
    <row r="284" spans="1:10" ht="15.75" customHeight="1" x14ac:dyDescent="0.25">
      <c r="A284" s="211" t="s">
        <v>498</v>
      </c>
      <c r="B284" s="132"/>
      <c r="C284" s="126"/>
      <c r="D284" s="126"/>
      <c r="E284" s="126"/>
      <c r="F284" s="126"/>
      <c r="G284" s="302">
        <v>10000</v>
      </c>
      <c r="H284" s="251"/>
      <c r="I284" s="146"/>
    </row>
    <row r="285" spans="1:10" ht="15.75" customHeight="1" thickBot="1" x14ac:dyDescent="0.3">
      <c r="A285" s="126"/>
      <c r="B285" s="126"/>
      <c r="C285" s="126"/>
      <c r="D285" s="126"/>
      <c r="E285" s="126"/>
      <c r="F285" s="126"/>
      <c r="G285" s="301">
        <f>SUM(G272:G284)</f>
        <v>282248.69000000006</v>
      </c>
      <c r="H285" s="146"/>
      <c r="I285" s="146"/>
    </row>
    <row r="286" spans="1:10" ht="15.75" customHeight="1" thickTop="1" x14ac:dyDescent="0.25">
      <c r="A286" s="209"/>
      <c r="B286" s="209"/>
      <c r="C286" s="209"/>
      <c r="D286" s="209"/>
      <c r="E286" s="209"/>
      <c r="F286" s="209"/>
      <c r="G286" s="210"/>
      <c r="H286" s="146"/>
      <c r="I286" s="269"/>
    </row>
    <row r="287" spans="1:10" ht="21" customHeight="1" x14ac:dyDescent="0.25">
      <c r="A287" s="126" t="s">
        <v>185</v>
      </c>
      <c r="B287" s="126"/>
      <c r="C287" s="126"/>
      <c r="D287" s="126"/>
      <c r="E287" s="126"/>
      <c r="F287" s="126"/>
      <c r="G287" s="158"/>
      <c r="H287" s="146"/>
      <c r="I287" s="157"/>
      <c r="J287" s="148"/>
    </row>
    <row r="288" spans="1:10" ht="32.25" customHeight="1" x14ac:dyDescent="0.25">
      <c r="A288" s="327" t="s">
        <v>184</v>
      </c>
      <c r="B288" s="327"/>
      <c r="C288" s="327"/>
      <c r="D288" s="327"/>
      <c r="E288" s="327"/>
      <c r="F288" s="121"/>
      <c r="G288" s="129"/>
      <c r="H288" s="121"/>
      <c r="I288" s="121"/>
    </row>
    <row r="289" spans="1:11" ht="33.75" customHeight="1" x14ac:dyDescent="0.25">
      <c r="A289" s="326" t="s">
        <v>505</v>
      </c>
      <c r="B289" s="326"/>
      <c r="C289" s="326"/>
      <c r="D289" s="326"/>
      <c r="E289" s="326"/>
      <c r="F289" s="326"/>
      <c r="G289" s="326"/>
      <c r="H289" s="326"/>
      <c r="I289" s="326"/>
      <c r="J289" s="148"/>
    </row>
    <row r="290" spans="1:11" ht="22.5" customHeight="1" x14ac:dyDescent="0.25">
      <c r="A290" s="327" t="s">
        <v>183</v>
      </c>
      <c r="B290" s="334"/>
      <c r="C290" s="334"/>
      <c r="D290" s="334"/>
      <c r="E290" s="334"/>
      <c r="F290" s="334"/>
      <c r="G290" s="127">
        <v>2025</v>
      </c>
      <c r="H290" s="127"/>
      <c r="I290" s="127"/>
    </row>
    <row r="291" spans="1:11" ht="18" customHeight="1" x14ac:dyDescent="0.25">
      <c r="A291" s="326" t="s">
        <v>182</v>
      </c>
      <c r="B291" s="326"/>
      <c r="C291" s="326"/>
      <c r="D291" s="326"/>
      <c r="E291" s="326"/>
      <c r="F291" s="326"/>
      <c r="G291" s="129">
        <v>42278649.109999999</v>
      </c>
      <c r="H291" s="121"/>
      <c r="I291" s="123"/>
      <c r="J291" s="148"/>
    </row>
    <row r="292" spans="1:11" ht="18" customHeight="1" x14ac:dyDescent="0.25">
      <c r="A292" s="126" t="s">
        <v>414</v>
      </c>
      <c r="B292" s="126"/>
      <c r="C292" s="126"/>
      <c r="D292" s="126"/>
      <c r="E292" s="126"/>
      <c r="F292" s="126"/>
      <c r="G292" s="129">
        <v>9226725.1199999992</v>
      </c>
      <c r="H292" s="121"/>
      <c r="I292" s="123"/>
    </row>
    <row r="293" spans="1:11" ht="18" customHeight="1" x14ac:dyDescent="0.25">
      <c r="A293" s="326" t="s">
        <v>181</v>
      </c>
      <c r="B293" s="326"/>
      <c r="C293" s="326"/>
      <c r="D293" s="326"/>
      <c r="E293" s="326"/>
      <c r="F293" s="326"/>
      <c r="G293" s="129">
        <v>52805473.850000001</v>
      </c>
      <c r="H293" s="121"/>
      <c r="I293" s="123"/>
    </row>
    <row r="294" spans="1:11" ht="18" customHeight="1" x14ac:dyDescent="0.25">
      <c r="A294" s="326" t="s">
        <v>180</v>
      </c>
      <c r="B294" s="326"/>
      <c r="C294" s="326"/>
      <c r="D294" s="326"/>
      <c r="E294" s="326"/>
      <c r="F294" s="326"/>
      <c r="G294" s="129">
        <v>1858106.83</v>
      </c>
      <c r="H294" s="121"/>
      <c r="I294" s="123"/>
    </row>
    <row r="295" spans="1:11" ht="18" customHeight="1" x14ac:dyDescent="0.25">
      <c r="A295" s="326" t="s">
        <v>179</v>
      </c>
      <c r="B295" s="326"/>
      <c r="C295" s="326"/>
      <c r="D295" s="326"/>
      <c r="E295" s="326"/>
      <c r="F295" s="326"/>
      <c r="G295" s="129">
        <v>1301393.3600000001</v>
      </c>
      <c r="H295" s="121"/>
      <c r="I295" s="123"/>
    </row>
    <row r="296" spans="1:11" ht="18" customHeight="1" x14ac:dyDescent="0.25">
      <c r="A296" s="326" t="s">
        <v>178</v>
      </c>
      <c r="B296" s="326"/>
      <c r="C296" s="326"/>
      <c r="D296" s="326"/>
      <c r="E296" s="326"/>
      <c r="F296" s="326"/>
      <c r="G296" s="129">
        <v>464635.84</v>
      </c>
      <c r="H296" s="121"/>
      <c r="I296" s="123"/>
    </row>
    <row r="297" spans="1:11" ht="18" customHeight="1" x14ac:dyDescent="0.25">
      <c r="A297" s="326" t="s">
        <v>177</v>
      </c>
      <c r="B297" s="326"/>
      <c r="C297" s="326"/>
      <c r="D297" s="326"/>
      <c r="E297" s="326"/>
      <c r="F297" s="326"/>
      <c r="G297" s="129">
        <v>8607850.9600000009</v>
      </c>
      <c r="H297" s="121"/>
      <c r="I297" s="123"/>
    </row>
    <row r="298" spans="1:11" ht="18" customHeight="1" x14ac:dyDescent="0.25">
      <c r="A298" s="329" t="s">
        <v>483</v>
      </c>
      <c r="B298" s="329"/>
      <c r="C298" s="329"/>
      <c r="D298" s="329"/>
      <c r="E298" s="329"/>
      <c r="F298" s="329"/>
      <c r="G298" s="129">
        <v>26661913.710000001</v>
      </c>
      <c r="H298" s="121"/>
      <c r="I298" s="123"/>
    </row>
    <row r="299" spans="1:11" ht="18" customHeight="1" x14ac:dyDescent="0.25">
      <c r="A299" s="326" t="s">
        <v>176</v>
      </c>
      <c r="B299" s="326"/>
      <c r="C299" s="326"/>
      <c r="D299" s="326"/>
      <c r="E299" s="326"/>
      <c r="F299" s="326"/>
      <c r="G299" s="129">
        <v>201871.95</v>
      </c>
      <c r="H299" s="121"/>
      <c r="I299" s="123"/>
    </row>
    <row r="300" spans="1:11" ht="18" customHeight="1" x14ac:dyDescent="0.25">
      <c r="A300" s="326" t="s">
        <v>175</v>
      </c>
      <c r="B300" s="334"/>
      <c r="C300" s="334"/>
      <c r="D300" s="334"/>
      <c r="E300" s="334"/>
      <c r="F300" s="334"/>
      <c r="G300" s="129">
        <v>2340247.34</v>
      </c>
      <c r="H300" s="121"/>
      <c r="I300" s="123"/>
    </row>
    <row r="301" spans="1:11" ht="18" customHeight="1" x14ac:dyDescent="0.25">
      <c r="A301" s="154" t="s">
        <v>174</v>
      </c>
      <c r="B301" s="156"/>
      <c r="C301" s="130"/>
      <c r="D301" s="130"/>
      <c r="E301" s="130"/>
      <c r="F301" s="130"/>
      <c r="G301" s="129">
        <v>2636.22</v>
      </c>
      <c r="H301" s="121"/>
      <c r="I301" s="123"/>
    </row>
    <row r="302" spans="1:11" ht="18" customHeight="1" x14ac:dyDescent="0.25">
      <c r="A302" s="154" t="s">
        <v>431</v>
      </c>
      <c r="B302" s="156"/>
      <c r="C302" s="130"/>
      <c r="D302" s="130"/>
      <c r="E302" s="130"/>
      <c r="F302" s="130"/>
      <c r="G302" s="129">
        <v>42795.46</v>
      </c>
      <c r="H302" s="121"/>
      <c r="I302" s="123"/>
    </row>
    <row r="303" spans="1:11" ht="27.75" customHeight="1" thickBot="1" x14ac:dyDescent="0.3">
      <c r="A303" s="327" t="s">
        <v>173</v>
      </c>
      <c r="B303" s="327"/>
      <c r="C303" s="327"/>
      <c r="D303" s="327"/>
      <c r="E303" s="327"/>
      <c r="F303" s="327"/>
      <c r="G303" s="296">
        <f>SUM(G291:G302)</f>
        <v>145792299.75</v>
      </c>
      <c r="H303" s="121"/>
      <c r="I303" s="151"/>
      <c r="K303" s="148"/>
    </row>
    <row r="304" spans="1:11" ht="27.75" customHeight="1" thickTop="1" x14ac:dyDescent="0.25">
      <c r="A304" s="122"/>
      <c r="B304" s="122"/>
      <c r="C304" s="122"/>
      <c r="D304" s="122"/>
      <c r="E304" s="122"/>
      <c r="F304" s="122"/>
      <c r="G304" s="188"/>
      <c r="H304" s="121"/>
      <c r="I304" s="151"/>
      <c r="K304" s="148"/>
    </row>
    <row r="305" spans="1:11" ht="129" customHeight="1" x14ac:dyDescent="0.25">
      <c r="A305" s="341" t="s">
        <v>474</v>
      </c>
      <c r="B305" s="341"/>
      <c r="C305" s="341"/>
      <c r="D305" s="341"/>
      <c r="E305" s="341"/>
      <c r="F305" s="341"/>
      <c r="G305" s="341"/>
      <c r="H305" s="341"/>
      <c r="I305" s="341"/>
      <c r="K305" s="148"/>
    </row>
    <row r="306" spans="1:11" x14ac:dyDescent="0.25">
      <c r="A306" s="121"/>
      <c r="B306" s="121"/>
      <c r="C306" s="121"/>
      <c r="D306" s="121"/>
      <c r="E306" s="121"/>
      <c r="F306" s="121"/>
      <c r="G306" s="129"/>
      <c r="H306" s="121"/>
      <c r="I306" s="121"/>
    </row>
    <row r="307" spans="1:11" x14ac:dyDescent="0.25">
      <c r="A307" s="327" t="s">
        <v>172</v>
      </c>
      <c r="B307" s="327"/>
      <c r="C307" s="327"/>
      <c r="D307" s="327"/>
      <c r="E307" s="327"/>
      <c r="F307" s="327"/>
      <c r="G307" s="129"/>
      <c r="H307" s="121"/>
      <c r="I307" s="121"/>
    </row>
    <row r="308" spans="1:11" ht="32.25" customHeight="1" x14ac:dyDescent="0.25">
      <c r="A308" s="334" t="s">
        <v>506</v>
      </c>
      <c r="B308" s="334"/>
      <c r="C308" s="334"/>
      <c r="D308" s="334"/>
      <c r="E308" s="334"/>
      <c r="F308" s="334"/>
      <c r="G308" s="334"/>
      <c r="H308" s="334"/>
      <c r="I308" s="334"/>
    </row>
    <row r="309" spans="1:11" x14ac:dyDescent="0.25">
      <c r="A309" s="130"/>
      <c r="B309" s="121"/>
      <c r="C309" s="121"/>
      <c r="D309" s="121"/>
      <c r="E309" s="121"/>
      <c r="F309" s="121"/>
      <c r="G309" s="129"/>
      <c r="H309" s="121"/>
      <c r="I309" s="121"/>
    </row>
    <row r="310" spans="1:11" x14ac:dyDescent="0.25">
      <c r="A310" s="122" t="s">
        <v>171</v>
      </c>
      <c r="B310" s="121"/>
      <c r="C310" s="121"/>
      <c r="D310" s="121"/>
      <c r="E310" s="121"/>
      <c r="F310" s="121"/>
      <c r="G310" s="127">
        <v>2025</v>
      </c>
      <c r="H310" s="127"/>
      <c r="I310" s="127"/>
    </row>
    <row r="311" spans="1:11" ht="22.5" customHeight="1" x14ac:dyDescent="0.25">
      <c r="A311" s="326" t="s">
        <v>170</v>
      </c>
      <c r="B311" s="326"/>
      <c r="C311" s="126"/>
      <c r="D311" s="80"/>
      <c r="E311" s="126"/>
      <c r="F311" s="126"/>
      <c r="G311" s="129">
        <v>1823595.37</v>
      </c>
      <c r="H311" s="124"/>
      <c r="I311" s="123"/>
    </row>
    <row r="312" spans="1:11" ht="22.5" customHeight="1" x14ac:dyDescent="0.25">
      <c r="A312" s="326" t="s">
        <v>169</v>
      </c>
      <c r="B312" s="326"/>
      <c r="C312" s="326"/>
      <c r="D312" s="155"/>
      <c r="E312" s="126"/>
      <c r="F312" s="126"/>
      <c r="G312" s="129">
        <v>4781296.71</v>
      </c>
      <c r="H312" s="124"/>
      <c r="I312" s="123"/>
    </row>
    <row r="313" spans="1:11" ht="22.5" customHeight="1" x14ac:dyDescent="0.25">
      <c r="A313" s="326" t="s">
        <v>168</v>
      </c>
      <c r="B313" s="326"/>
      <c r="C313" s="326"/>
      <c r="D313" s="126"/>
      <c r="E313" s="126"/>
      <c r="F313" s="126"/>
      <c r="G313" s="129">
        <v>2409944.42</v>
      </c>
      <c r="H313" s="124"/>
      <c r="I313" s="123"/>
    </row>
    <row r="314" spans="1:11" ht="22.5" customHeight="1" x14ac:dyDescent="0.25">
      <c r="A314" s="326" t="s">
        <v>167</v>
      </c>
      <c r="B314" s="326"/>
      <c r="C314" s="326"/>
      <c r="D314" s="326"/>
      <c r="E314" s="326"/>
      <c r="F314" s="126"/>
      <c r="G314" s="129">
        <v>1493436.8</v>
      </c>
      <c r="H314" s="124"/>
      <c r="I314" s="123"/>
    </row>
    <row r="315" spans="1:11" ht="22.5" customHeight="1" x14ac:dyDescent="0.25">
      <c r="A315" s="154" t="s">
        <v>166</v>
      </c>
      <c r="B315" s="154"/>
      <c r="C315" s="126"/>
      <c r="D315" s="153"/>
      <c r="E315" s="126"/>
      <c r="F315" s="126"/>
      <c r="G315" s="129">
        <v>528589.91</v>
      </c>
      <c r="H315" s="124"/>
      <c r="I315" s="123"/>
    </row>
    <row r="316" spans="1:11" ht="16.5" thickBot="1" x14ac:dyDescent="0.3">
      <c r="A316" s="128" t="s">
        <v>123</v>
      </c>
      <c r="B316" s="121"/>
      <c r="C316" s="121"/>
      <c r="D316" s="124"/>
      <c r="E316" s="121"/>
      <c r="F316" s="121"/>
      <c r="G316" s="303">
        <f>SUM(G311:G315)</f>
        <v>11036863.210000001</v>
      </c>
      <c r="H316" s="152"/>
      <c r="I316" s="199"/>
      <c r="J316" s="148"/>
      <c r="K316" s="148"/>
    </row>
    <row r="317" spans="1:11" ht="16.5" thickTop="1" x14ac:dyDescent="0.25">
      <c r="A317" s="128"/>
      <c r="B317" s="121"/>
      <c r="C317" s="121"/>
      <c r="D317" s="121"/>
      <c r="E317" s="121"/>
      <c r="F317" s="121"/>
      <c r="G317" s="151"/>
      <c r="H317" s="120"/>
      <c r="I317" s="151"/>
    </row>
    <row r="318" spans="1:11" ht="63" customHeight="1" x14ac:dyDescent="0.25">
      <c r="A318" s="340" t="s">
        <v>165</v>
      </c>
      <c r="B318" s="340"/>
      <c r="C318" s="340"/>
      <c r="D318" s="340"/>
      <c r="E318" s="340"/>
      <c r="F318" s="340"/>
      <c r="G318" s="340"/>
      <c r="H318" s="340"/>
      <c r="I318" s="340"/>
    </row>
    <row r="319" spans="1:11" ht="39.75" customHeight="1" x14ac:dyDescent="0.25">
      <c r="A319" s="149"/>
      <c r="B319" s="149"/>
      <c r="C319" s="149"/>
      <c r="D319" s="149"/>
      <c r="E319" s="149"/>
      <c r="F319" s="149"/>
      <c r="G319" s="149"/>
      <c r="H319" s="149"/>
      <c r="I319" s="149"/>
    </row>
    <row r="320" spans="1:11" x14ac:dyDescent="0.25">
      <c r="A320" s="128"/>
      <c r="B320" s="121"/>
      <c r="C320" s="121"/>
      <c r="D320" s="121"/>
      <c r="E320" s="121"/>
      <c r="F320" s="121"/>
      <c r="G320" s="129"/>
      <c r="H320" s="121"/>
      <c r="I320" s="121"/>
    </row>
    <row r="321" spans="1:9" x14ac:dyDescent="0.25">
      <c r="A321" s="327" t="s">
        <v>164</v>
      </c>
      <c r="B321" s="327"/>
      <c r="C321" s="327"/>
      <c r="D321" s="327"/>
      <c r="E321" s="327"/>
      <c r="F321" s="327"/>
      <c r="G321" s="129"/>
      <c r="H321" s="121"/>
      <c r="I321" s="121"/>
    </row>
    <row r="322" spans="1:9" ht="30.75" customHeight="1" x14ac:dyDescent="0.25">
      <c r="A322" s="334" t="s">
        <v>507</v>
      </c>
      <c r="B322" s="339"/>
      <c r="C322" s="339"/>
      <c r="D322" s="339"/>
      <c r="E322" s="339"/>
      <c r="F322" s="339"/>
      <c r="G322" s="339"/>
      <c r="H322" s="339"/>
      <c r="I322" s="339"/>
    </row>
    <row r="323" spans="1:9" x14ac:dyDescent="0.25">
      <c r="A323" s="130"/>
      <c r="B323" s="121"/>
      <c r="C323" s="121"/>
      <c r="D323" s="121"/>
      <c r="E323" s="121"/>
      <c r="F323" s="121"/>
      <c r="G323" s="129"/>
      <c r="H323" s="121"/>
      <c r="I323" s="121"/>
    </row>
    <row r="324" spans="1:9" x14ac:dyDescent="0.25">
      <c r="A324" s="122" t="s">
        <v>163</v>
      </c>
      <c r="B324" s="121"/>
      <c r="C324" s="121"/>
      <c r="D324" s="121"/>
      <c r="E324" s="121" t="s">
        <v>7</v>
      </c>
      <c r="F324" s="121"/>
      <c r="G324" s="127">
        <v>2025</v>
      </c>
      <c r="H324" s="127"/>
      <c r="I324" s="127"/>
    </row>
    <row r="325" spans="1:9" x14ac:dyDescent="0.25">
      <c r="A325" s="326" t="s">
        <v>39</v>
      </c>
      <c r="B325" s="326"/>
      <c r="C325" s="326"/>
      <c r="D325" s="326"/>
      <c r="E325" s="326"/>
      <c r="F325" s="326"/>
      <c r="G325" s="129">
        <v>1014524280</v>
      </c>
      <c r="H325" s="124"/>
      <c r="I325" s="123"/>
    </row>
    <row r="326" spans="1:9" ht="24" customHeight="1" x14ac:dyDescent="0.25">
      <c r="A326" s="326" t="s">
        <v>162</v>
      </c>
      <c r="B326" s="326"/>
      <c r="C326" s="326"/>
      <c r="D326" s="326"/>
      <c r="E326" s="326"/>
      <c r="F326" s="326"/>
      <c r="G326" s="129">
        <v>261501418.40000001</v>
      </c>
      <c r="H326" s="124"/>
      <c r="I326" s="123"/>
    </row>
    <row r="327" spans="1:9" ht="19.5" customHeight="1" x14ac:dyDescent="0.25">
      <c r="A327" s="326" t="s">
        <v>161</v>
      </c>
      <c r="B327" s="326"/>
      <c r="C327" s="326"/>
      <c r="D327" s="326"/>
      <c r="E327" s="326"/>
      <c r="F327" s="326"/>
      <c r="G327" s="129">
        <v>-229273.77</v>
      </c>
      <c r="H327" s="124"/>
      <c r="I327" s="123"/>
    </row>
    <row r="328" spans="1:9" ht="19.5" customHeight="1" x14ac:dyDescent="0.25">
      <c r="A328" s="326" t="s">
        <v>160</v>
      </c>
      <c r="B328" s="326"/>
      <c r="C328" s="326"/>
      <c r="D328" s="326"/>
      <c r="E328" s="326"/>
      <c r="F328" s="326"/>
      <c r="G328" s="252">
        <v>2628703074.7600002</v>
      </c>
      <c r="H328" s="150"/>
      <c r="I328" s="137"/>
    </row>
    <row r="329" spans="1:9" ht="16.5" thickBot="1" x14ac:dyDescent="0.3">
      <c r="A329" s="327" t="s">
        <v>123</v>
      </c>
      <c r="B329" s="327"/>
      <c r="C329" s="327"/>
      <c r="D329" s="327"/>
      <c r="E329" s="327"/>
      <c r="F329" s="327"/>
      <c r="G329" s="295">
        <f>SUM(G325:G328)</f>
        <v>3904499499.3900003</v>
      </c>
      <c r="H329" s="124"/>
      <c r="I329" s="151"/>
    </row>
    <row r="330" spans="1:9" ht="16.5" thickTop="1" x14ac:dyDescent="0.25">
      <c r="A330" s="122"/>
      <c r="B330" s="122"/>
      <c r="C330" s="122"/>
      <c r="D330" s="122"/>
      <c r="E330" s="122"/>
      <c r="F330" s="122"/>
      <c r="G330" s="141"/>
      <c r="H330" s="121"/>
      <c r="I330" s="121"/>
    </row>
    <row r="331" spans="1:9" ht="17.25" customHeight="1" x14ac:dyDescent="0.25">
      <c r="A331" s="149"/>
      <c r="B331" s="149"/>
      <c r="C331" s="149"/>
      <c r="D331" s="149"/>
      <c r="E331" s="149"/>
      <c r="F331" s="149"/>
      <c r="G331" s="149"/>
      <c r="H331" s="149"/>
      <c r="I331" s="149"/>
    </row>
    <row r="332" spans="1:9" x14ac:dyDescent="0.25">
      <c r="A332" s="122"/>
      <c r="B332" s="121"/>
      <c r="C332" s="121"/>
      <c r="D332" s="121"/>
      <c r="E332" s="121"/>
      <c r="F332" s="121"/>
      <c r="G332" s="129"/>
      <c r="H332" s="121"/>
      <c r="I332" s="121"/>
    </row>
    <row r="333" spans="1:9" x14ac:dyDescent="0.25">
      <c r="A333" s="122"/>
      <c r="B333" s="121"/>
      <c r="C333" s="121"/>
      <c r="D333" s="121"/>
      <c r="E333" s="121"/>
      <c r="F333" s="121"/>
      <c r="G333" s="129"/>
      <c r="H333" s="121"/>
      <c r="I333" s="121"/>
    </row>
    <row r="334" spans="1:9" x14ac:dyDescent="0.25">
      <c r="A334" s="338" t="s">
        <v>33</v>
      </c>
      <c r="B334" s="338"/>
      <c r="C334" s="338"/>
      <c r="D334" s="338"/>
      <c r="E334" s="338"/>
      <c r="F334" s="121"/>
      <c r="G334" s="129"/>
      <c r="H334" s="121"/>
      <c r="I334" s="121"/>
    </row>
    <row r="335" spans="1:9" ht="13.5" customHeight="1" x14ac:dyDescent="0.25">
      <c r="A335" s="122"/>
      <c r="B335" s="121"/>
      <c r="C335" s="121"/>
      <c r="D335" s="121"/>
      <c r="E335" s="121"/>
      <c r="F335" s="121"/>
      <c r="G335" s="129"/>
      <c r="H335" s="121"/>
      <c r="I335" s="121"/>
    </row>
    <row r="336" spans="1:9" x14ac:dyDescent="0.25">
      <c r="A336" s="325" t="s">
        <v>159</v>
      </c>
      <c r="B336" s="325"/>
      <c r="C336" s="325"/>
      <c r="D336" s="325"/>
      <c r="E336" s="325"/>
      <c r="F336" s="121"/>
      <c r="G336" s="129"/>
      <c r="H336" s="121"/>
      <c r="I336" s="121"/>
    </row>
    <row r="337" spans="1:9" ht="54" customHeight="1" x14ac:dyDescent="0.25">
      <c r="A337" s="326" t="s">
        <v>508</v>
      </c>
      <c r="B337" s="326"/>
      <c r="C337" s="326"/>
      <c r="D337" s="326"/>
      <c r="E337" s="326"/>
      <c r="F337" s="326"/>
      <c r="G337" s="326"/>
      <c r="H337" s="326"/>
      <c r="I337" s="326"/>
    </row>
    <row r="338" spans="1:9" x14ac:dyDescent="0.25">
      <c r="A338" s="130"/>
      <c r="B338" s="121"/>
      <c r="C338" s="121"/>
      <c r="D338" s="121"/>
      <c r="E338" s="121"/>
      <c r="F338" s="121"/>
      <c r="G338" s="129"/>
      <c r="H338" s="121"/>
      <c r="I338" s="121"/>
    </row>
    <row r="339" spans="1:9" x14ac:dyDescent="0.25">
      <c r="A339" s="327" t="s">
        <v>111</v>
      </c>
      <c r="B339" s="327"/>
      <c r="C339" s="327"/>
      <c r="D339" s="327"/>
      <c r="E339" s="327"/>
      <c r="F339" s="327"/>
      <c r="G339" s="127">
        <v>2025</v>
      </c>
      <c r="H339" s="127"/>
      <c r="I339" s="127"/>
    </row>
    <row r="340" spans="1:9" x14ac:dyDescent="0.25">
      <c r="A340" s="327" t="s">
        <v>158</v>
      </c>
      <c r="B340" s="327"/>
      <c r="C340" s="327"/>
      <c r="D340" s="327"/>
      <c r="E340" s="327"/>
      <c r="F340" s="327"/>
      <c r="G340" s="129"/>
      <c r="H340" s="121"/>
      <c r="I340" s="129"/>
    </row>
    <row r="341" spans="1:9" ht="20.25" customHeight="1" x14ac:dyDescent="0.25">
      <c r="A341" s="326" t="s">
        <v>157</v>
      </c>
      <c r="B341" s="326"/>
      <c r="C341" s="326"/>
      <c r="D341" s="326"/>
      <c r="E341" s="326"/>
      <c r="F341" s="326"/>
      <c r="G341" s="129">
        <v>37584.28</v>
      </c>
      <c r="H341" s="123"/>
    </row>
    <row r="342" spans="1:9" x14ac:dyDescent="0.25">
      <c r="A342" s="326" t="s">
        <v>156</v>
      </c>
      <c r="B342" s="326"/>
      <c r="C342" s="326"/>
      <c r="D342" s="326"/>
      <c r="E342" s="326"/>
      <c r="F342" s="326"/>
      <c r="G342" s="129">
        <v>269178652.89999998</v>
      </c>
      <c r="H342" s="123"/>
    </row>
    <row r="343" spans="1:9" ht="18.75" customHeight="1" x14ac:dyDescent="0.25">
      <c r="A343" s="326" t="s">
        <v>155</v>
      </c>
      <c r="B343" s="326"/>
      <c r="C343" s="326"/>
      <c r="D343" s="326"/>
      <c r="E343" s="326"/>
      <c r="F343" s="326"/>
      <c r="G343" s="129">
        <v>5374553.8300000001</v>
      </c>
      <c r="H343" s="123"/>
    </row>
    <row r="344" spans="1:9" ht="21" customHeight="1" x14ac:dyDescent="0.25">
      <c r="A344" s="326" t="s">
        <v>154</v>
      </c>
      <c r="B344" s="326"/>
      <c r="C344" s="326"/>
      <c r="D344" s="326"/>
      <c r="E344" s="326"/>
      <c r="F344" s="326"/>
      <c r="G344" s="129">
        <v>85767340.530000001</v>
      </c>
      <c r="H344" s="123"/>
    </row>
    <row r="345" spans="1:9" ht="20.25" customHeight="1" x14ac:dyDescent="0.25">
      <c r="A345" s="326" t="s">
        <v>153</v>
      </c>
      <c r="B345" s="326"/>
      <c r="C345" s="326"/>
      <c r="D345" s="326"/>
      <c r="E345" s="326"/>
      <c r="F345" s="326"/>
      <c r="G345" s="129">
        <v>1353034.62</v>
      </c>
      <c r="H345" s="123"/>
    </row>
    <row r="346" spans="1:9" ht="16.5" customHeight="1" x14ac:dyDescent="0.25">
      <c r="A346" s="326" t="s">
        <v>152</v>
      </c>
      <c r="B346" s="326"/>
      <c r="C346" s="326"/>
      <c r="D346" s="326"/>
      <c r="E346" s="326"/>
      <c r="F346" s="326"/>
      <c r="G346" s="129">
        <v>6539663.1299999999</v>
      </c>
      <c r="H346" s="123"/>
    </row>
    <row r="347" spans="1:9" x14ac:dyDescent="0.25">
      <c r="A347" s="326" t="s">
        <v>151</v>
      </c>
      <c r="B347" s="326"/>
      <c r="C347" s="326"/>
      <c r="D347" s="326"/>
      <c r="E347" s="326"/>
      <c r="F347" s="326"/>
      <c r="G347" s="129">
        <v>7592025.71</v>
      </c>
      <c r="H347" s="123"/>
    </row>
    <row r="348" spans="1:9" ht="16.5" thickBot="1" x14ac:dyDescent="0.3">
      <c r="A348" s="327" t="s">
        <v>123</v>
      </c>
      <c r="B348" s="327"/>
      <c r="C348" s="327"/>
      <c r="D348" s="327"/>
      <c r="E348" s="327"/>
      <c r="F348" s="327"/>
      <c r="G348" s="295">
        <f>SUM(G341:G347)</f>
        <v>375842854.99999994</v>
      </c>
      <c r="H348" s="124"/>
      <c r="I348" s="151"/>
    </row>
    <row r="349" spans="1:9" ht="16.5" thickTop="1" x14ac:dyDescent="0.25">
      <c r="A349" s="122"/>
      <c r="B349" s="122"/>
      <c r="C349" s="122"/>
      <c r="D349" s="122"/>
      <c r="E349" s="122"/>
      <c r="F349" s="122"/>
      <c r="G349" s="141"/>
      <c r="H349" s="121"/>
      <c r="I349" s="121"/>
    </row>
    <row r="350" spans="1:9" ht="48.75" customHeight="1" x14ac:dyDescent="0.25">
      <c r="A350" s="326" t="s">
        <v>150</v>
      </c>
      <c r="B350" s="326"/>
      <c r="C350" s="326"/>
      <c r="D350" s="326"/>
      <c r="E350" s="326"/>
      <c r="F350" s="326"/>
      <c r="G350" s="326"/>
      <c r="H350" s="326"/>
      <c r="I350" s="326"/>
    </row>
    <row r="351" spans="1:9" x14ac:dyDescent="0.25">
      <c r="A351" s="126"/>
      <c r="B351" s="121"/>
      <c r="C351" s="121"/>
      <c r="D351" s="121"/>
      <c r="E351" s="121"/>
      <c r="F351" s="121"/>
      <c r="G351" s="129"/>
      <c r="H351" s="121"/>
      <c r="I351" s="121"/>
    </row>
    <row r="352" spans="1:9" x14ac:dyDescent="0.25">
      <c r="A352" s="327" t="s">
        <v>149</v>
      </c>
      <c r="B352" s="327"/>
      <c r="C352" s="327"/>
      <c r="D352" s="327"/>
      <c r="E352" s="327"/>
      <c r="F352" s="327"/>
      <c r="G352" s="129"/>
      <c r="H352" s="121"/>
      <c r="I352" s="121"/>
    </row>
    <row r="353" spans="1:11" ht="56.25" customHeight="1" x14ac:dyDescent="0.25">
      <c r="A353" s="326" t="s">
        <v>509</v>
      </c>
      <c r="B353" s="326"/>
      <c r="C353" s="326"/>
      <c r="D353" s="326"/>
      <c r="E353" s="326"/>
      <c r="F353" s="326"/>
      <c r="G353" s="326"/>
      <c r="H353" s="326"/>
      <c r="I353" s="326"/>
    </row>
    <row r="354" spans="1:11" ht="21.75" customHeight="1" x14ac:dyDescent="0.25">
      <c r="A354" s="337"/>
      <c r="B354" s="337"/>
      <c r="C354" s="337"/>
      <c r="D354" s="337"/>
      <c r="E354" s="337"/>
      <c r="F354" s="337"/>
      <c r="G354" s="337"/>
      <c r="H354" s="337"/>
      <c r="I354" s="337"/>
    </row>
    <row r="355" spans="1:11" x14ac:dyDescent="0.25">
      <c r="A355" s="327" t="s">
        <v>111</v>
      </c>
      <c r="B355" s="327"/>
      <c r="C355" s="327"/>
      <c r="D355" s="327"/>
      <c r="E355" s="327"/>
      <c r="F355" s="327"/>
      <c r="G355" s="127">
        <v>2025</v>
      </c>
      <c r="H355" s="127"/>
      <c r="I355" s="127"/>
    </row>
    <row r="356" spans="1:11" ht="21" customHeight="1" x14ac:dyDescent="0.25">
      <c r="A356" s="326" t="s">
        <v>148</v>
      </c>
      <c r="B356" s="326"/>
      <c r="C356" s="326"/>
      <c r="D356" s="326"/>
      <c r="E356" s="326"/>
      <c r="F356" s="326"/>
      <c r="G356" s="129">
        <v>37371093.200000003</v>
      </c>
      <c r="H356" s="124"/>
      <c r="I356" s="123"/>
      <c r="K356" s="135"/>
    </row>
    <row r="357" spans="1:11" ht="21" customHeight="1" x14ac:dyDescent="0.25">
      <c r="A357" s="326" t="s">
        <v>147</v>
      </c>
      <c r="B357" s="326"/>
      <c r="C357" s="326"/>
      <c r="D357" s="326"/>
      <c r="E357" s="326"/>
      <c r="F357" s="326"/>
      <c r="G357" s="142">
        <v>85170000</v>
      </c>
      <c r="H357" s="124"/>
      <c r="I357" s="125"/>
      <c r="K357" s="135"/>
    </row>
    <row r="358" spans="1:11" ht="23.25" customHeight="1" x14ac:dyDescent="0.25">
      <c r="A358" s="326" t="s">
        <v>146</v>
      </c>
      <c r="B358" s="326"/>
      <c r="C358" s="326"/>
      <c r="D358" s="326"/>
      <c r="E358" s="326"/>
      <c r="F358" s="326"/>
      <c r="G358" s="129">
        <v>201322966.63999999</v>
      </c>
      <c r="H358" s="124"/>
      <c r="I358" s="123"/>
      <c r="J358" s="336"/>
      <c r="K358" s="336"/>
    </row>
    <row r="359" spans="1:11" ht="16.5" thickBot="1" x14ac:dyDescent="0.3">
      <c r="A359" s="327" t="s">
        <v>123</v>
      </c>
      <c r="B359" s="327"/>
      <c r="C359" s="327"/>
      <c r="D359" s="327"/>
      <c r="E359" s="327"/>
      <c r="F359" s="327"/>
      <c r="G359" s="295">
        <f>SUM(G356:G358)</f>
        <v>323864059.83999997</v>
      </c>
      <c r="H359" s="120"/>
      <c r="I359" s="151"/>
    </row>
    <row r="360" spans="1:11" ht="34.5" customHeight="1" thickTop="1" x14ac:dyDescent="0.25">
      <c r="A360" s="326"/>
      <c r="B360" s="326"/>
      <c r="C360" s="326"/>
      <c r="D360" s="326"/>
      <c r="E360" s="326"/>
      <c r="F360" s="326"/>
      <c r="G360" s="326"/>
      <c r="H360" s="326"/>
      <c r="I360" s="326"/>
    </row>
    <row r="361" spans="1:11" x14ac:dyDescent="0.25">
      <c r="A361" s="122"/>
      <c r="B361" s="122"/>
      <c r="C361" s="122"/>
      <c r="D361" s="122"/>
      <c r="E361" s="122"/>
      <c r="F361" s="140"/>
      <c r="G361" s="129"/>
      <c r="H361" s="121"/>
      <c r="I361" s="121"/>
    </row>
    <row r="362" spans="1:11" x14ac:dyDescent="0.25">
      <c r="A362" s="325" t="s">
        <v>145</v>
      </c>
      <c r="B362" s="325"/>
      <c r="C362" s="325"/>
      <c r="D362" s="325"/>
      <c r="E362" s="121"/>
      <c r="F362" s="121"/>
      <c r="G362" s="129"/>
      <c r="H362" s="121"/>
      <c r="I362" s="121"/>
    </row>
    <row r="363" spans="1:11" ht="50.25" customHeight="1" x14ac:dyDescent="0.25">
      <c r="A363" s="326" t="s">
        <v>510</v>
      </c>
      <c r="B363" s="334"/>
      <c r="C363" s="334"/>
      <c r="D363" s="334"/>
      <c r="E363" s="334"/>
      <c r="F363" s="334"/>
      <c r="G363" s="334"/>
      <c r="H363" s="334"/>
      <c r="I363" s="334"/>
    </row>
    <row r="364" spans="1:11" ht="15" customHeight="1" x14ac:dyDescent="0.25">
      <c r="A364" s="126"/>
      <c r="B364" s="130"/>
      <c r="C364" s="130"/>
      <c r="D364" s="130"/>
      <c r="E364" s="130"/>
      <c r="F364" s="130"/>
      <c r="G364" s="130"/>
      <c r="H364" s="130"/>
      <c r="I364" s="130"/>
    </row>
    <row r="365" spans="1:11" x14ac:dyDescent="0.25">
      <c r="A365" s="122" t="s">
        <v>144</v>
      </c>
      <c r="B365" s="121"/>
      <c r="C365" s="121"/>
      <c r="D365" s="121"/>
      <c r="E365" s="121"/>
      <c r="F365" s="121"/>
      <c r="G365" s="127">
        <v>2025</v>
      </c>
      <c r="H365" s="127"/>
      <c r="I365" s="127"/>
    </row>
    <row r="366" spans="1:11" ht="20.25" customHeight="1" x14ac:dyDescent="0.25">
      <c r="A366" s="326" t="s">
        <v>143</v>
      </c>
      <c r="B366" s="326"/>
      <c r="C366" s="326"/>
      <c r="D366" s="326"/>
      <c r="E366" s="326"/>
      <c r="F366" s="326"/>
      <c r="G366" s="129">
        <v>9606825.0600000005</v>
      </c>
      <c r="H366" s="124"/>
      <c r="I366" s="123"/>
    </row>
    <row r="367" spans="1:11" ht="25.5" customHeight="1" thickBot="1" x14ac:dyDescent="0.3">
      <c r="A367" s="128" t="s">
        <v>123</v>
      </c>
      <c r="B367" s="121"/>
      <c r="C367" s="121"/>
      <c r="D367" s="121"/>
      <c r="E367" s="121"/>
      <c r="F367" s="121"/>
      <c r="G367" s="295">
        <f>+G366</f>
        <v>9606825.0600000005</v>
      </c>
      <c r="H367" s="120"/>
      <c r="I367" s="151"/>
    </row>
    <row r="368" spans="1:11" ht="36.75" customHeight="1" thickTop="1" x14ac:dyDescent="0.25">
      <c r="A368" s="335" t="s">
        <v>475</v>
      </c>
      <c r="B368" s="335"/>
      <c r="C368" s="335"/>
      <c r="D368" s="335"/>
      <c r="E368" s="335"/>
      <c r="F368" s="335"/>
      <c r="G368" s="335"/>
      <c r="H368" s="120"/>
      <c r="I368" s="151"/>
    </row>
    <row r="369" spans="1:11" x14ac:dyDescent="0.25">
      <c r="A369" s="128"/>
      <c r="B369" s="121"/>
      <c r="C369" s="121"/>
      <c r="D369" s="121"/>
      <c r="E369" s="121"/>
      <c r="F369" s="121"/>
      <c r="G369" s="129"/>
      <c r="H369" s="121"/>
      <c r="I369" s="121"/>
    </row>
    <row r="370" spans="1:11" x14ac:dyDescent="0.25">
      <c r="A370" s="327" t="s">
        <v>142</v>
      </c>
      <c r="B370" s="327"/>
      <c r="C370" s="327"/>
      <c r="D370" s="327"/>
      <c r="E370" s="327"/>
      <c r="F370" s="327"/>
      <c r="G370" s="129"/>
      <c r="H370" s="121"/>
      <c r="I370" s="121"/>
    </row>
    <row r="371" spans="1:11" ht="48.75" customHeight="1" x14ac:dyDescent="0.25">
      <c r="A371" s="326" t="s">
        <v>511</v>
      </c>
      <c r="B371" s="326"/>
      <c r="C371" s="326"/>
      <c r="D371" s="326"/>
      <c r="E371" s="326"/>
      <c r="F371" s="326"/>
      <c r="G371" s="326"/>
      <c r="H371" s="326"/>
      <c r="I371" s="326"/>
    </row>
    <row r="372" spans="1:11" ht="16.5" customHeight="1" x14ac:dyDescent="0.25">
      <c r="A372" s="126"/>
      <c r="B372" s="130"/>
      <c r="C372" s="130"/>
      <c r="D372" s="130"/>
      <c r="E372" s="130"/>
      <c r="F372" s="130"/>
      <c r="G372" s="130"/>
      <c r="H372" s="130"/>
      <c r="I372" s="130"/>
    </row>
    <row r="373" spans="1:11" x14ac:dyDescent="0.25">
      <c r="A373" s="122" t="s">
        <v>141</v>
      </c>
      <c r="B373" s="121"/>
      <c r="C373" s="121"/>
      <c r="D373" s="121"/>
      <c r="E373" s="121"/>
      <c r="F373" s="121"/>
      <c r="G373" s="127">
        <v>2025</v>
      </c>
      <c r="H373" s="127"/>
      <c r="I373" s="127"/>
    </row>
    <row r="374" spans="1:11" ht="20.100000000000001" customHeight="1" x14ac:dyDescent="0.25">
      <c r="A374" s="326" t="s">
        <v>140</v>
      </c>
      <c r="B374" s="326"/>
      <c r="C374" s="326"/>
      <c r="D374" s="326"/>
      <c r="E374" s="326"/>
      <c r="F374" s="326"/>
      <c r="G374" s="129">
        <v>112335667.81999999</v>
      </c>
      <c r="H374" s="123"/>
      <c r="I374" s="123"/>
    </row>
    <row r="375" spans="1:11" ht="20.100000000000001" customHeight="1" x14ac:dyDescent="0.25">
      <c r="A375" s="326" t="s">
        <v>139</v>
      </c>
      <c r="B375" s="326"/>
      <c r="C375" s="326"/>
      <c r="D375" s="326"/>
      <c r="E375" s="326"/>
      <c r="F375" s="326"/>
      <c r="G375" s="129">
        <v>9053383.6999999993</v>
      </c>
      <c r="H375" s="123"/>
      <c r="I375" s="123"/>
    </row>
    <row r="376" spans="1:11" ht="20.100000000000001" customHeight="1" x14ac:dyDescent="0.25">
      <c r="A376" s="326" t="s">
        <v>138</v>
      </c>
      <c r="B376" s="326"/>
      <c r="C376" s="326"/>
      <c r="D376" s="326"/>
      <c r="E376" s="326"/>
      <c r="F376" s="326"/>
      <c r="G376" s="129">
        <v>9270125.1199999992</v>
      </c>
      <c r="H376" s="123"/>
      <c r="I376" s="123"/>
    </row>
    <row r="377" spans="1:11" ht="20.100000000000001" customHeight="1" x14ac:dyDescent="0.25">
      <c r="A377" s="326" t="s">
        <v>137</v>
      </c>
      <c r="B377" s="326"/>
      <c r="C377" s="326"/>
      <c r="D377" s="326"/>
      <c r="E377" s="326"/>
      <c r="F377" s="326"/>
      <c r="G377" s="129">
        <v>6011592.0899999999</v>
      </c>
      <c r="H377" s="123"/>
      <c r="I377" s="123"/>
    </row>
    <row r="378" spans="1:11" ht="20.100000000000001" customHeight="1" x14ac:dyDescent="0.25">
      <c r="A378" s="154" t="s">
        <v>416</v>
      </c>
      <c r="B378" s="154"/>
      <c r="C378" s="154"/>
      <c r="D378" s="154"/>
      <c r="E378" s="126"/>
      <c r="F378" s="126"/>
      <c r="G378" s="129">
        <f>+G389</f>
        <v>17151022.880000003</v>
      </c>
      <c r="H378" s="123"/>
      <c r="I378" s="123"/>
    </row>
    <row r="379" spans="1:11" ht="20.100000000000001" customHeight="1" x14ac:dyDescent="0.25">
      <c r="A379" s="326" t="s">
        <v>136</v>
      </c>
      <c r="B379" s="326"/>
      <c r="C379" s="326"/>
      <c r="D379" s="326"/>
      <c r="E379" s="326"/>
      <c r="F379" s="326"/>
      <c r="G379" s="129">
        <v>6524700.8700000001</v>
      </c>
      <c r="H379" s="123"/>
      <c r="I379" s="123"/>
      <c r="J379" s="148"/>
      <c r="K379" s="148"/>
    </row>
    <row r="380" spans="1:11" ht="16.5" thickBot="1" x14ac:dyDescent="0.3">
      <c r="A380" s="327" t="s">
        <v>123</v>
      </c>
      <c r="B380" s="327"/>
      <c r="C380" s="327"/>
      <c r="D380" s="327"/>
      <c r="E380" s="327"/>
      <c r="F380" s="327"/>
      <c r="G380" s="296">
        <f>SUM(G374:G379)</f>
        <v>160346492.47999999</v>
      </c>
      <c r="H380" s="147"/>
      <c r="I380" s="188"/>
      <c r="K380" s="135"/>
    </row>
    <row r="381" spans="1:11" ht="16.5" thickTop="1" x14ac:dyDescent="0.25">
      <c r="A381" s="122"/>
      <c r="B381" s="122"/>
      <c r="C381" s="122"/>
      <c r="D381" s="122"/>
      <c r="E381" s="122"/>
      <c r="F381" s="122"/>
      <c r="G381" s="129"/>
      <c r="H381" s="121"/>
      <c r="I381" s="121"/>
      <c r="K381" s="135"/>
    </row>
    <row r="382" spans="1:11" x14ac:dyDescent="0.25">
      <c r="A382" s="122"/>
      <c r="B382" s="122"/>
      <c r="C382" s="122"/>
      <c r="D382" s="122"/>
      <c r="E382" s="122"/>
      <c r="F382" s="122"/>
      <c r="G382" s="129"/>
      <c r="H382" s="121"/>
      <c r="I382" s="129"/>
    </row>
    <row r="383" spans="1:11" x14ac:dyDescent="0.25">
      <c r="A383" s="333" t="s">
        <v>135</v>
      </c>
      <c r="B383" s="333"/>
      <c r="C383" s="333"/>
      <c r="D383" s="333"/>
      <c r="E383" s="333"/>
      <c r="F383" s="121"/>
      <c r="G383" s="129"/>
      <c r="H383" s="121"/>
      <c r="I383" s="129"/>
    </row>
    <row r="384" spans="1:11" x14ac:dyDescent="0.25">
      <c r="A384" s="126" t="s">
        <v>7</v>
      </c>
      <c r="B384" s="121"/>
      <c r="C384" s="121"/>
      <c r="D384" s="121"/>
      <c r="E384" s="121"/>
      <c r="F384" s="121"/>
      <c r="G384" s="129"/>
      <c r="H384" s="121"/>
      <c r="I384" s="124"/>
    </row>
    <row r="385" spans="1:16" x14ac:dyDescent="0.25">
      <c r="A385" s="333" t="s">
        <v>111</v>
      </c>
      <c r="B385" s="333"/>
      <c r="C385" s="333"/>
      <c r="D385" s="333"/>
      <c r="E385" s="333"/>
      <c r="F385" s="333"/>
      <c r="G385" s="127">
        <v>2025</v>
      </c>
      <c r="H385" s="127"/>
      <c r="I385" s="127"/>
    </row>
    <row r="386" spans="1:16" ht="20.25" customHeight="1" x14ac:dyDescent="0.25">
      <c r="A386" s="326" t="s">
        <v>134</v>
      </c>
      <c r="B386" s="326"/>
      <c r="C386" s="326"/>
      <c r="D386" s="326"/>
      <c r="E386" s="326"/>
      <c r="F386" s="326"/>
      <c r="G386" s="129">
        <v>7928380.9199999999</v>
      </c>
      <c r="H386" s="124"/>
      <c r="I386" s="123"/>
    </row>
    <row r="387" spans="1:16" ht="21" customHeight="1" x14ac:dyDescent="0.25">
      <c r="A387" s="326" t="s">
        <v>133</v>
      </c>
      <c r="B387" s="326"/>
      <c r="C387" s="326"/>
      <c r="D387" s="326"/>
      <c r="E387" s="326"/>
      <c r="F387" s="326"/>
      <c r="G387" s="129">
        <v>1315297.48</v>
      </c>
      <c r="H387" s="124"/>
      <c r="I387" s="123"/>
    </row>
    <row r="388" spans="1:16" ht="20.25" customHeight="1" x14ac:dyDescent="0.25">
      <c r="A388" s="326" t="s">
        <v>132</v>
      </c>
      <c r="B388" s="326"/>
      <c r="C388" s="326"/>
      <c r="D388" s="326"/>
      <c r="E388" s="326"/>
      <c r="F388" s="326"/>
      <c r="G388" s="129">
        <v>7907344.4800000004</v>
      </c>
      <c r="H388" s="124"/>
      <c r="I388" s="123"/>
    </row>
    <row r="389" spans="1:16" ht="16.5" thickBot="1" x14ac:dyDescent="0.3">
      <c r="A389" s="327" t="s">
        <v>123</v>
      </c>
      <c r="B389" s="327"/>
      <c r="C389" s="327"/>
      <c r="D389" s="327"/>
      <c r="E389" s="327"/>
      <c r="F389" s="327"/>
      <c r="G389" s="296">
        <f>SUM(G386:G388)</f>
        <v>17151022.880000003</v>
      </c>
      <c r="H389" s="120"/>
      <c r="I389" s="188"/>
    </row>
    <row r="390" spans="1:16" ht="16.5" thickTop="1" x14ac:dyDescent="0.25">
      <c r="A390" s="122"/>
      <c r="B390" s="122"/>
      <c r="C390" s="122"/>
      <c r="D390" s="122"/>
      <c r="E390" s="122"/>
      <c r="F390" s="122"/>
      <c r="G390" s="188"/>
      <c r="H390" s="120"/>
      <c r="I390" s="188"/>
    </row>
    <row r="391" spans="1:16" ht="48" customHeight="1" x14ac:dyDescent="0.25">
      <c r="A391" s="331" t="s">
        <v>476</v>
      </c>
      <c r="B391" s="331"/>
      <c r="C391" s="331"/>
      <c r="D391" s="331"/>
      <c r="E391" s="331"/>
      <c r="F391" s="331"/>
      <c r="G391" s="331"/>
      <c r="H391" s="331"/>
      <c r="I391" s="215"/>
    </row>
    <row r="392" spans="1:16" x14ac:dyDescent="0.25">
      <c r="A392" s="128"/>
      <c r="B392" s="121"/>
      <c r="C392" s="121"/>
      <c r="D392" s="124"/>
      <c r="E392" s="121"/>
      <c r="F392" s="121"/>
      <c r="G392" s="123"/>
      <c r="H392" s="124"/>
      <c r="I392" s="124"/>
    </row>
    <row r="393" spans="1:16" x14ac:dyDescent="0.25">
      <c r="A393" s="327" t="s">
        <v>131</v>
      </c>
      <c r="B393" s="327"/>
      <c r="C393" s="327"/>
      <c r="D393" s="327"/>
      <c r="E393" s="327"/>
      <c r="F393" s="327"/>
      <c r="G393" s="129"/>
      <c r="H393" s="121"/>
      <c r="I393" s="121"/>
    </row>
    <row r="394" spans="1:16" ht="48.75" customHeight="1" x14ac:dyDescent="0.25">
      <c r="A394" s="332" t="s">
        <v>512</v>
      </c>
      <c r="B394" s="332"/>
      <c r="C394" s="332"/>
      <c r="D394" s="332"/>
      <c r="E394" s="332"/>
      <c r="F394" s="332"/>
      <c r="G394" s="332"/>
      <c r="H394" s="332"/>
      <c r="I394" s="332"/>
    </row>
    <row r="395" spans="1:16" x14ac:dyDescent="0.25">
      <c r="A395" s="130"/>
      <c r="B395" s="121"/>
      <c r="C395" s="121"/>
      <c r="D395" s="121"/>
      <c r="E395" s="121"/>
      <c r="F395" s="121"/>
      <c r="G395" s="129"/>
      <c r="H395" s="121"/>
      <c r="I395" s="121"/>
    </row>
    <row r="396" spans="1:16" x14ac:dyDescent="0.25">
      <c r="A396" s="327" t="s">
        <v>111</v>
      </c>
      <c r="B396" s="327"/>
      <c r="C396" s="327"/>
      <c r="D396" s="327"/>
      <c r="E396" s="327"/>
      <c r="F396" s="327"/>
      <c r="G396" s="127">
        <v>2025</v>
      </c>
      <c r="H396" s="127"/>
      <c r="I396" s="127"/>
      <c r="P396" s="135"/>
    </row>
    <row r="397" spans="1:16" ht="20.25" customHeight="1" x14ac:dyDescent="0.25">
      <c r="A397" s="326" t="s">
        <v>130</v>
      </c>
      <c r="B397" s="326"/>
      <c r="C397" s="326"/>
      <c r="D397" s="326"/>
      <c r="E397" s="326"/>
      <c r="F397" s="326"/>
      <c r="G397" s="129">
        <v>19644266.719999999</v>
      </c>
      <c r="H397" s="121"/>
      <c r="I397" s="123"/>
      <c r="P397" s="135"/>
    </row>
    <row r="398" spans="1:16" ht="25.5" customHeight="1" thickBot="1" x14ac:dyDescent="0.3">
      <c r="A398" s="327" t="s">
        <v>129</v>
      </c>
      <c r="B398" s="327"/>
      <c r="C398" s="327"/>
      <c r="D398" s="327"/>
      <c r="E398" s="327"/>
      <c r="F398" s="327"/>
      <c r="G398" s="295">
        <f>+G397</f>
        <v>19644266.719999999</v>
      </c>
      <c r="H398" s="145"/>
      <c r="I398" s="151"/>
      <c r="J398" s="143"/>
      <c r="K398" s="143"/>
      <c r="L398" s="144"/>
      <c r="M398" s="144"/>
      <c r="N398" s="144"/>
      <c r="O398" s="144"/>
      <c r="P398" s="143"/>
    </row>
    <row r="399" spans="1:16" ht="16.5" thickTop="1" x14ac:dyDescent="0.25">
      <c r="A399" s="122"/>
      <c r="B399" s="122"/>
      <c r="C399" s="122"/>
      <c r="D399" s="122"/>
      <c r="E399" s="122"/>
      <c r="F399" s="122"/>
      <c r="G399" s="141"/>
      <c r="H399" s="121"/>
      <c r="I399" s="141"/>
    </row>
    <row r="400" spans="1:16" ht="23.25" customHeight="1" x14ac:dyDescent="0.25">
      <c r="A400" s="327"/>
      <c r="B400" s="327"/>
      <c r="C400" s="327"/>
      <c r="D400" s="327"/>
      <c r="E400" s="327"/>
      <c r="F400" s="327"/>
      <c r="G400" s="327"/>
      <c r="H400" s="327"/>
      <c r="I400" s="327"/>
      <c r="P400" s="109"/>
    </row>
    <row r="401" spans="1:9" x14ac:dyDescent="0.25">
      <c r="A401" s="130"/>
      <c r="B401" s="121"/>
      <c r="C401" s="121"/>
      <c r="D401" s="121"/>
      <c r="E401" s="121"/>
      <c r="F401" s="121"/>
      <c r="G401" s="129"/>
      <c r="H401" s="121"/>
      <c r="I401" s="121"/>
    </row>
    <row r="402" spans="1:9" x14ac:dyDescent="0.25">
      <c r="A402" s="327" t="s">
        <v>128</v>
      </c>
      <c r="B402" s="327"/>
      <c r="C402" s="327"/>
      <c r="D402" s="327"/>
      <c r="E402" s="327"/>
      <c r="F402" s="121"/>
      <c r="G402" s="129"/>
      <c r="H402" s="121"/>
      <c r="I402" s="121"/>
    </row>
    <row r="403" spans="1:9" ht="51" customHeight="1" x14ac:dyDescent="0.25">
      <c r="A403" s="326" t="s">
        <v>513</v>
      </c>
      <c r="B403" s="326"/>
      <c r="C403" s="326"/>
      <c r="D403" s="326"/>
      <c r="E403" s="326"/>
      <c r="F403" s="326"/>
      <c r="G403" s="326"/>
      <c r="H403" s="224"/>
      <c r="I403" s="224"/>
    </row>
    <row r="404" spans="1:9" x14ac:dyDescent="0.25">
      <c r="A404" s="130"/>
      <c r="B404" s="121"/>
      <c r="C404" s="121"/>
      <c r="D404" s="121"/>
      <c r="E404" s="121"/>
      <c r="F404" s="121"/>
      <c r="G404" s="129"/>
      <c r="H404" s="121"/>
      <c r="I404" s="121"/>
    </row>
    <row r="405" spans="1:9" x14ac:dyDescent="0.25">
      <c r="A405" s="327" t="s">
        <v>111</v>
      </c>
      <c r="B405" s="327"/>
      <c r="C405" s="327"/>
      <c r="D405" s="327"/>
      <c r="E405" s="327"/>
      <c r="F405" s="327"/>
      <c r="G405" s="127">
        <v>2025</v>
      </c>
      <c r="H405" s="127"/>
      <c r="I405" s="127"/>
    </row>
    <row r="406" spans="1:9" ht="21" customHeight="1" x14ac:dyDescent="0.25">
      <c r="A406" s="327" t="s">
        <v>127</v>
      </c>
      <c r="B406" s="327"/>
      <c r="C406" s="327"/>
      <c r="D406" s="327"/>
      <c r="E406" s="327"/>
      <c r="F406" s="327"/>
      <c r="G406" s="129"/>
      <c r="H406" s="121"/>
      <c r="I406" s="121"/>
    </row>
    <row r="407" spans="1:9" ht="21" customHeight="1" x14ac:dyDescent="0.25">
      <c r="A407" s="326" t="s">
        <v>478</v>
      </c>
      <c r="B407" s="326"/>
      <c r="C407" s="326"/>
      <c r="D407" s="326"/>
      <c r="E407" s="326"/>
      <c r="F407" s="326"/>
      <c r="G407" s="142">
        <v>11224.9</v>
      </c>
      <c r="H407" s="121"/>
      <c r="I407" s="129"/>
    </row>
    <row r="408" spans="1:9" ht="21" customHeight="1" x14ac:dyDescent="0.25">
      <c r="A408" s="326" t="s">
        <v>126</v>
      </c>
      <c r="B408" s="326"/>
      <c r="C408" s="326"/>
      <c r="D408" s="326"/>
      <c r="E408" s="326"/>
      <c r="F408" s="326"/>
      <c r="G408" s="142">
        <v>2898484.95</v>
      </c>
      <c r="H408" s="124"/>
      <c r="I408" s="123"/>
    </row>
    <row r="409" spans="1:9" ht="18" customHeight="1" x14ac:dyDescent="0.25">
      <c r="A409" s="326" t="s">
        <v>125</v>
      </c>
      <c r="B409" s="326"/>
      <c r="C409" s="326"/>
      <c r="D409" s="326"/>
      <c r="E409" s="326"/>
      <c r="F409" s="326"/>
      <c r="G409" s="142">
        <v>1487688.21</v>
      </c>
      <c r="H409" s="124"/>
      <c r="I409" s="123"/>
    </row>
    <row r="410" spans="1:9" ht="21.75" customHeight="1" x14ac:dyDescent="0.25">
      <c r="A410" s="326" t="s">
        <v>124</v>
      </c>
      <c r="B410" s="326"/>
      <c r="C410" s="326"/>
      <c r="D410" s="326"/>
      <c r="E410" s="326"/>
      <c r="F410" s="326"/>
      <c r="G410" s="129">
        <v>9190732.9199999999</v>
      </c>
      <c r="H410" s="124"/>
      <c r="I410" s="123"/>
    </row>
    <row r="411" spans="1:9" ht="21.75" customHeight="1" x14ac:dyDescent="0.25">
      <c r="A411" s="330" t="s">
        <v>432</v>
      </c>
      <c r="B411" s="330"/>
      <c r="C411" s="330"/>
      <c r="D411" s="330"/>
      <c r="E411" s="330"/>
      <c r="F411" s="330"/>
      <c r="G411" s="129">
        <v>4598845.4400000004</v>
      </c>
      <c r="H411" s="124"/>
      <c r="I411" s="123"/>
    </row>
    <row r="412" spans="1:9" ht="21.75" customHeight="1" thickBot="1" x14ac:dyDescent="0.3">
      <c r="A412" s="327" t="s">
        <v>123</v>
      </c>
      <c r="B412" s="327"/>
      <c r="C412" s="327"/>
      <c r="D412" s="327"/>
      <c r="E412" s="327"/>
      <c r="F412" s="327"/>
      <c r="G412" s="295">
        <f>SUM(G407:G411)</f>
        <v>18186976.420000002</v>
      </c>
      <c r="H412" s="120"/>
      <c r="I412" s="151"/>
    </row>
    <row r="413" spans="1:9" ht="16.5" thickTop="1" x14ac:dyDescent="0.25">
      <c r="A413" s="122"/>
      <c r="B413" s="122"/>
      <c r="C413" s="122"/>
      <c r="D413" s="122"/>
      <c r="E413" s="122"/>
      <c r="F413" s="122"/>
      <c r="G413" s="141"/>
      <c r="H413" s="121"/>
      <c r="I413" s="141"/>
    </row>
    <row r="414" spans="1:9" ht="31.5" customHeight="1" x14ac:dyDescent="0.25">
      <c r="A414" s="327" t="s">
        <v>122</v>
      </c>
      <c r="B414" s="327"/>
      <c r="C414" s="327"/>
      <c r="D414" s="327"/>
      <c r="E414" s="327"/>
      <c r="F414" s="327"/>
      <c r="G414" s="327"/>
      <c r="H414" s="327"/>
      <c r="I414" s="327"/>
    </row>
    <row r="415" spans="1:9" ht="18.75" customHeight="1" x14ac:dyDescent="0.25">
      <c r="A415" s="122"/>
      <c r="B415" s="122"/>
      <c r="C415" s="122"/>
      <c r="D415" s="122"/>
      <c r="E415" s="122"/>
      <c r="F415" s="122"/>
      <c r="G415" s="122"/>
      <c r="H415" s="122"/>
      <c r="I415" s="122"/>
    </row>
    <row r="416" spans="1:9" ht="16.5" customHeight="1" x14ac:dyDescent="0.25">
      <c r="A416" s="122"/>
      <c r="B416" s="122"/>
      <c r="C416" s="122"/>
      <c r="D416" s="122"/>
      <c r="E416" s="122"/>
      <c r="F416" s="122"/>
      <c r="G416" s="122"/>
      <c r="H416" s="140"/>
      <c r="I416" s="122"/>
    </row>
    <row r="417" spans="1:11" x14ac:dyDescent="0.25">
      <c r="A417" s="122"/>
      <c r="B417" s="121"/>
      <c r="C417" s="121"/>
      <c r="D417" s="121"/>
      <c r="E417" s="121"/>
      <c r="F417" s="121"/>
      <c r="G417" s="129"/>
      <c r="H417" s="121"/>
      <c r="I417" s="121"/>
    </row>
    <row r="418" spans="1:11" x14ac:dyDescent="0.25">
      <c r="A418" s="327" t="s">
        <v>121</v>
      </c>
      <c r="B418" s="327"/>
      <c r="C418" s="327"/>
      <c r="D418" s="327"/>
      <c r="E418" s="327"/>
      <c r="F418" s="121"/>
      <c r="G418" s="129"/>
      <c r="H418" s="121"/>
      <c r="I418" s="121"/>
    </row>
    <row r="419" spans="1:11" ht="33.75" customHeight="1" x14ac:dyDescent="0.25">
      <c r="A419" s="326" t="s">
        <v>514</v>
      </c>
      <c r="B419" s="326"/>
      <c r="C419" s="326"/>
      <c r="D419" s="326"/>
      <c r="E419" s="326"/>
      <c r="F419" s="326"/>
      <c r="G419" s="326"/>
      <c r="H419" s="326"/>
      <c r="I419" s="326"/>
    </row>
    <row r="420" spans="1:11" x14ac:dyDescent="0.25">
      <c r="A420" s="130"/>
      <c r="B420" s="121"/>
      <c r="C420" s="121"/>
      <c r="D420" s="121"/>
      <c r="E420" s="121"/>
      <c r="F420" s="121"/>
      <c r="G420" s="129"/>
      <c r="H420" s="121"/>
      <c r="I420" s="121"/>
    </row>
    <row r="421" spans="1:11" x14ac:dyDescent="0.25">
      <c r="A421" s="327" t="s">
        <v>120</v>
      </c>
      <c r="B421" s="327"/>
      <c r="C421" s="327"/>
      <c r="D421" s="327"/>
      <c r="E421" s="327"/>
      <c r="F421" s="327"/>
      <c r="G421" s="127">
        <v>2025</v>
      </c>
      <c r="H421" s="127"/>
      <c r="I421" s="127"/>
    </row>
    <row r="422" spans="1:11" ht="18" customHeight="1" x14ac:dyDescent="0.25">
      <c r="A422" s="326" t="s">
        <v>119</v>
      </c>
      <c r="B422" s="326"/>
      <c r="C422" s="326"/>
      <c r="D422" s="326"/>
      <c r="E422" s="326"/>
      <c r="F422" s="326"/>
      <c r="G422" s="252">
        <v>161263682.72999999</v>
      </c>
      <c r="H422" s="138"/>
      <c r="I422" s="252"/>
      <c r="J422" s="131"/>
    </row>
    <row r="423" spans="1:11" ht="18" customHeight="1" x14ac:dyDescent="0.25">
      <c r="A423" s="326" t="s">
        <v>118</v>
      </c>
      <c r="B423" s="326"/>
      <c r="C423" s="326"/>
      <c r="D423" s="326"/>
      <c r="E423" s="326"/>
      <c r="F423" s="326"/>
      <c r="G423" s="252">
        <v>2073817.1</v>
      </c>
      <c r="H423" s="138"/>
      <c r="I423" s="137"/>
      <c r="J423" s="131"/>
    </row>
    <row r="424" spans="1:11" ht="18" customHeight="1" x14ac:dyDescent="0.25">
      <c r="A424" s="326" t="s">
        <v>117</v>
      </c>
      <c r="B424" s="326"/>
      <c r="C424" s="326"/>
      <c r="D424" s="326"/>
      <c r="E424" s="326"/>
      <c r="F424" s="326"/>
      <c r="G424" s="253">
        <v>946457.45</v>
      </c>
      <c r="H424" s="138"/>
      <c r="I424" s="139"/>
      <c r="J424" s="131"/>
    </row>
    <row r="425" spans="1:11" ht="18" customHeight="1" x14ac:dyDescent="0.25">
      <c r="A425" s="329" t="s">
        <v>482</v>
      </c>
      <c r="B425" s="329"/>
      <c r="C425" s="329"/>
      <c r="D425" s="329"/>
      <c r="E425" s="329"/>
      <c r="F425" s="329"/>
      <c r="G425" s="253">
        <v>36999.94</v>
      </c>
      <c r="H425" s="138"/>
      <c r="I425" s="139"/>
      <c r="J425" s="131"/>
    </row>
    <row r="426" spans="1:11" ht="18" customHeight="1" x14ac:dyDescent="0.25">
      <c r="A426" s="326" t="s">
        <v>116</v>
      </c>
      <c r="B426" s="326"/>
      <c r="C426" s="326"/>
      <c r="D426" s="326"/>
      <c r="E426" s="326"/>
      <c r="F426" s="326"/>
      <c r="G426" s="253">
        <v>482822.37</v>
      </c>
      <c r="H426" s="138"/>
      <c r="I426" s="139"/>
      <c r="J426" s="131"/>
    </row>
    <row r="427" spans="1:11" ht="18" customHeight="1" x14ac:dyDescent="0.25">
      <c r="A427" s="326" t="s">
        <v>115</v>
      </c>
      <c r="B427" s="326"/>
      <c r="C427" s="326"/>
      <c r="D427" s="326"/>
      <c r="E427" s="326"/>
      <c r="F427" s="326"/>
      <c r="G427" s="253">
        <v>9544200.4600000009</v>
      </c>
      <c r="H427" s="138"/>
      <c r="I427" s="139"/>
      <c r="J427" s="214"/>
    </row>
    <row r="428" spans="1:11" ht="18" customHeight="1" x14ac:dyDescent="0.25">
      <c r="A428" s="326" t="s">
        <v>114</v>
      </c>
      <c r="B428" s="326"/>
      <c r="C428" s="326"/>
      <c r="D428" s="326"/>
      <c r="E428" s="326"/>
      <c r="F428" s="326"/>
      <c r="G428" s="252">
        <v>73676376.180000007</v>
      </c>
      <c r="H428" s="138"/>
      <c r="I428" s="137"/>
      <c r="J428" s="131"/>
    </row>
    <row r="429" spans="1:11" ht="18" customHeight="1" thickBot="1" x14ac:dyDescent="0.3">
      <c r="A429" s="327" t="s">
        <v>113</v>
      </c>
      <c r="B429" s="327"/>
      <c r="C429" s="327"/>
      <c r="D429" s="327"/>
      <c r="E429" s="327"/>
      <c r="F429" s="327"/>
      <c r="G429" s="303">
        <f>SUM(G422:G428)</f>
        <v>248024356.22999999</v>
      </c>
      <c r="H429" s="136"/>
      <c r="I429" s="200"/>
      <c r="J429" s="214"/>
      <c r="K429" s="135"/>
    </row>
    <row r="430" spans="1:11" ht="18" customHeight="1" thickTop="1" x14ac:dyDescent="0.25">
      <c r="A430" s="122"/>
      <c r="B430" s="122"/>
      <c r="C430" s="122"/>
      <c r="D430" s="122"/>
      <c r="E430" s="122"/>
      <c r="F430" s="122"/>
      <c r="G430" s="134"/>
      <c r="H430" s="132"/>
      <c r="I430" s="134"/>
      <c r="J430" s="131"/>
    </row>
    <row r="431" spans="1:11" ht="41.25" customHeight="1" x14ac:dyDescent="0.25">
      <c r="A431" s="326" t="s">
        <v>477</v>
      </c>
      <c r="B431" s="326"/>
      <c r="C431" s="326"/>
      <c r="D431" s="326"/>
      <c r="E431" s="326"/>
      <c r="F431" s="326"/>
      <c r="G431" s="326"/>
      <c r="H431" s="326"/>
      <c r="I431" s="132"/>
      <c r="J431" s="131"/>
    </row>
    <row r="432" spans="1:11" ht="41.25" customHeight="1" x14ac:dyDescent="0.25">
      <c r="A432" s="126"/>
      <c r="B432" s="126"/>
      <c r="C432" s="126"/>
      <c r="D432" s="126"/>
      <c r="E432" s="126"/>
      <c r="F432" s="126"/>
      <c r="G432" s="126"/>
      <c r="H432" s="126"/>
      <c r="I432" s="132"/>
      <c r="J432" s="131"/>
    </row>
    <row r="433" spans="1:10" x14ac:dyDescent="0.25">
      <c r="A433" s="325" t="s">
        <v>112</v>
      </c>
      <c r="B433" s="325"/>
      <c r="C433" s="325"/>
      <c r="D433" s="325"/>
      <c r="E433" s="325"/>
      <c r="F433" s="132"/>
      <c r="G433" s="133"/>
      <c r="H433" s="132"/>
      <c r="I433" s="132"/>
      <c r="J433" s="131"/>
    </row>
    <row r="434" spans="1:10" ht="51.75" customHeight="1" x14ac:dyDescent="0.25">
      <c r="A434" s="326" t="s">
        <v>515</v>
      </c>
      <c r="B434" s="326"/>
      <c r="C434" s="326"/>
      <c r="D434" s="326"/>
      <c r="E434" s="326"/>
      <c r="F434" s="326"/>
      <c r="G434" s="326"/>
      <c r="H434" s="326"/>
      <c r="I434" s="326"/>
      <c r="J434" s="131"/>
    </row>
    <row r="435" spans="1:10" x14ac:dyDescent="0.25">
      <c r="A435" s="126"/>
      <c r="B435" s="132"/>
      <c r="C435" s="132"/>
      <c r="D435" s="132"/>
      <c r="E435" s="132"/>
      <c r="F435" s="132"/>
      <c r="G435" s="133"/>
      <c r="H435" s="132"/>
      <c r="I435" s="132"/>
      <c r="J435" s="131"/>
    </row>
    <row r="436" spans="1:10" x14ac:dyDescent="0.25">
      <c r="A436" s="130"/>
      <c r="B436" s="121"/>
      <c r="C436" s="121"/>
      <c r="D436" s="121"/>
      <c r="E436" s="121"/>
      <c r="F436" s="121"/>
      <c r="G436" s="129"/>
      <c r="H436" s="121"/>
      <c r="I436" s="121"/>
    </row>
    <row r="437" spans="1:10" x14ac:dyDescent="0.25">
      <c r="A437" s="128" t="s">
        <v>111</v>
      </c>
      <c r="B437" s="121"/>
      <c r="C437" s="121"/>
      <c r="D437" s="121"/>
      <c r="E437" s="121"/>
      <c r="F437" s="121"/>
      <c r="G437" s="127">
        <v>2025</v>
      </c>
      <c r="H437" s="127"/>
      <c r="I437" s="127"/>
    </row>
    <row r="438" spans="1:10" ht="18" customHeight="1" x14ac:dyDescent="0.25">
      <c r="A438" s="326" t="s">
        <v>110</v>
      </c>
      <c r="B438" s="326"/>
      <c r="C438" s="326"/>
      <c r="D438" s="326"/>
      <c r="E438" s="326"/>
      <c r="F438" s="326"/>
      <c r="G438" s="142">
        <v>1610229.65</v>
      </c>
      <c r="H438" s="124"/>
      <c r="I438" s="123"/>
    </row>
    <row r="439" spans="1:10" ht="20.25" customHeight="1" thickBot="1" x14ac:dyDescent="0.3">
      <c r="A439" s="327" t="s">
        <v>109</v>
      </c>
      <c r="B439" s="327"/>
      <c r="C439" s="327"/>
      <c r="D439" s="121"/>
      <c r="E439" s="121"/>
      <c r="F439" s="121"/>
      <c r="G439" s="295">
        <f>SUM(G438)</f>
        <v>1610229.65</v>
      </c>
      <c r="H439" s="120"/>
      <c r="I439" s="151"/>
      <c r="J439" s="148"/>
    </row>
    <row r="440" spans="1:10" ht="16.5" thickTop="1" x14ac:dyDescent="0.25"/>
    <row r="442" spans="1:10" ht="47.25" customHeight="1" x14ac:dyDescent="0.25">
      <c r="A442" s="328" t="s">
        <v>108</v>
      </c>
      <c r="B442" s="328"/>
      <c r="C442" s="328"/>
      <c r="D442" s="328"/>
      <c r="E442" s="328"/>
      <c r="F442" s="328"/>
      <c r="G442" s="328"/>
      <c r="H442" s="328"/>
      <c r="I442" s="328"/>
    </row>
  </sheetData>
  <mergeCells count="328">
    <mergeCell ref="A15:I15"/>
    <mergeCell ref="A17:I17"/>
    <mergeCell ref="A20:D20"/>
    <mergeCell ref="E20:I20"/>
    <mergeCell ref="A21:D21"/>
    <mergeCell ref="E21:I21"/>
    <mergeCell ref="A1:I1"/>
    <mergeCell ref="A2:I2"/>
    <mergeCell ref="A3:I3"/>
    <mergeCell ref="A4:I4"/>
    <mergeCell ref="A12:I12"/>
    <mergeCell ref="A13:C13"/>
    <mergeCell ref="A28:I28"/>
    <mergeCell ref="A29:I29"/>
    <mergeCell ref="A30:I30"/>
    <mergeCell ref="A31:I31"/>
    <mergeCell ref="A33:I33"/>
    <mergeCell ref="A34:I34"/>
    <mergeCell ref="A22:D22"/>
    <mergeCell ref="E22:I22"/>
    <mergeCell ref="A23:D23"/>
    <mergeCell ref="E23:I23"/>
    <mergeCell ref="A24:D24"/>
    <mergeCell ref="E24:I24"/>
    <mergeCell ref="A50:I50"/>
    <mergeCell ref="A51:I51"/>
    <mergeCell ref="A52:I52"/>
    <mergeCell ref="A53:I53"/>
    <mergeCell ref="A54:I54"/>
    <mergeCell ref="A55:I55"/>
    <mergeCell ref="A36:I36"/>
    <mergeCell ref="A37:I37"/>
    <mergeCell ref="A38:I38"/>
    <mergeCell ref="A47:I47"/>
    <mergeCell ref="A48:I48"/>
    <mergeCell ref="A49:I49"/>
    <mergeCell ref="A66:I66"/>
    <mergeCell ref="A67:I67"/>
    <mergeCell ref="A68:I68"/>
    <mergeCell ref="A69:I69"/>
    <mergeCell ref="A71:I71"/>
    <mergeCell ref="A73:I73"/>
    <mergeCell ref="A57:I57"/>
    <mergeCell ref="A59:I59"/>
    <mergeCell ref="A60:I60"/>
    <mergeCell ref="A62:I62"/>
    <mergeCell ref="A63:I63"/>
    <mergeCell ref="A65:I65"/>
    <mergeCell ref="A85:I85"/>
    <mergeCell ref="A87:I87"/>
    <mergeCell ref="D89:F89"/>
    <mergeCell ref="A90:B90"/>
    <mergeCell ref="D90:F90"/>
    <mergeCell ref="A91:B91"/>
    <mergeCell ref="D91:F91"/>
    <mergeCell ref="A74:I74"/>
    <mergeCell ref="A76:I76"/>
    <mergeCell ref="A77:I77"/>
    <mergeCell ref="A80:I80"/>
    <mergeCell ref="A81:I81"/>
    <mergeCell ref="A83:I83"/>
    <mergeCell ref="A103:I103"/>
    <mergeCell ref="A105:I105"/>
    <mergeCell ref="A106:I106"/>
    <mergeCell ref="A109:E109"/>
    <mergeCell ref="A110:E110"/>
    <mergeCell ref="A111:E111"/>
    <mergeCell ref="A93:I93"/>
    <mergeCell ref="A95:B95"/>
    <mergeCell ref="A96:I96"/>
    <mergeCell ref="A97:I97"/>
    <mergeCell ref="A99:I99"/>
    <mergeCell ref="A101:I101"/>
    <mergeCell ref="A121:I121"/>
    <mergeCell ref="A122:I122"/>
    <mergeCell ref="A125:E125"/>
    <mergeCell ref="A126:C126"/>
    <mergeCell ref="A128:B128"/>
    <mergeCell ref="A129:C129"/>
    <mergeCell ref="A112:E112"/>
    <mergeCell ref="A113:F113"/>
    <mergeCell ref="A114:E114"/>
    <mergeCell ref="A115:F115"/>
    <mergeCell ref="A116:F116"/>
    <mergeCell ref="A117:F117"/>
    <mergeCell ref="A147:E147"/>
    <mergeCell ref="A148:F148"/>
    <mergeCell ref="A149:F149"/>
    <mergeCell ref="A152:I152"/>
    <mergeCell ref="A153:I153"/>
    <mergeCell ref="A156:D156"/>
    <mergeCell ref="A130:C130"/>
    <mergeCell ref="A135:D135"/>
    <mergeCell ref="A136:D136"/>
    <mergeCell ref="A141:I141"/>
    <mergeCell ref="A143:I143"/>
    <mergeCell ref="A144:I144"/>
    <mergeCell ref="A168:E168"/>
    <mergeCell ref="A169:E169"/>
    <mergeCell ref="A170:E170"/>
    <mergeCell ref="A173:A174"/>
    <mergeCell ref="B173:B174"/>
    <mergeCell ref="C173:C174"/>
    <mergeCell ref="D173:D174"/>
    <mergeCell ref="E173:E174"/>
    <mergeCell ref="A157:E157"/>
    <mergeCell ref="A158:E158"/>
    <mergeCell ref="A159:E159"/>
    <mergeCell ref="A160:E160"/>
    <mergeCell ref="A163:I163"/>
    <mergeCell ref="A165:I165"/>
    <mergeCell ref="F173:F174"/>
    <mergeCell ref="G173:G174"/>
    <mergeCell ref="H173:H174"/>
    <mergeCell ref="I173:I174"/>
    <mergeCell ref="A180:A181"/>
    <mergeCell ref="B180:B181"/>
    <mergeCell ref="C180:C181"/>
    <mergeCell ref="D180:D181"/>
    <mergeCell ref="E180:E181"/>
    <mergeCell ref="F180:F181"/>
    <mergeCell ref="G180:G181"/>
    <mergeCell ref="H180:H181"/>
    <mergeCell ref="I180:I181"/>
    <mergeCell ref="A184:A185"/>
    <mergeCell ref="B184:B185"/>
    <mergeCell ref="C184:C185"/>
    <mergeCell ref="D184:D185"/>
    <mergeCell ref="E184:E185"/>
    <mergeCell ref="F184:F185"/>
    <mergeCell ref="G184:G185"/>
    <mergeCell ref="H184:H185"/>
    <mergeCell ref="I184:I185"/>
    <mergeCell ref="E202:H202"/>
    <mergeCell ref="E203:H203"/>
    <mergeCell ref="E204:H204"/>
    <mergeCell ref="E205:H205"/>
    <mergeCell ref="A206:D206"/>
    <mergeCell ref="E206:H206"/>
    <mergeCell ref="I186:I187"/>
    <mergeCell ref="A191:I191"/>
    <mergeCell ref="A193:I193"/>
    <mergeCell ref="A194:I194"/>
    <mergeCell ref="A196:I196"/>
    <mergeCell ref="A199:F199"/>
    <mergeCell ref="G199:H199"/>
    <mergeCell ref="A186:A187"/>
    <mergeCell ref="B186:B187"/>
    <mergeCell ref="C186:C187"/>
    <mergeCell ref="D186:D187"/>
    <mergeCell ref="E186:E187"/>
    <mergeCell ref="F186:F187"/>
    <mergeCell ref="G186:G187"/>
    <mergeCell ref="H186:H187"/>
    <mergeCell ref="E201:H201"/>
    <mergeCell ref="A211:D211"/>
    <mergeCell ref="E211:H211"/>
    <mergeCell ref="E212:H212"/>
    <mergeCell ref="E213:H213"/>
    <mergeCell ref="E214:H214"/>
    <mergeCell ref="E215:H215"/>
    <mergeCell ref="E207:H207"/>
    <mergeCell ref="E208:H208"/>
    <mergeCell ref="A209:D209"/>
    <mergeCell ref="E209:H209"/>
    <mergeCell ref="A210:D210"/>
    <mergeCell ref="E210:H210"/>
    <mergeCell ref="E222:H222"/>
    <mergeCell ref="E223:H223"/>
    <mergeCell ref="E224:H224"/>
    <mergeCell ref="E225:H225"/>
    <mergeCell ref="E226:H226"/>
    <mergeCell ref="E227:H227"/>
    <mergeCell ref="E216:H216"/>
    <mergeCell ref="E217:H217"/>
    <mergeCell ref="E218:H218"/>
    <mergeCell ref="E219:H219"/>
    <mergeCell ref="E220:H220"/>
    <mergeCell ref="E221:H221"/>
    <mergeCell ref="A233:D233"/>
    <mergeCell ref="E233:H233"/>
    <mergeCell ref="A234:D234"/>
    <mergeCell ref="E234:H234"/>
    <mergeCell ref="A235:D235"/>
    <mergeCell ref="E235:H235"/>
    <mergeCell ref="E228:H228"/>
    <mergeCell ref="E229:H229"/>
    <mergeCell ref="E230:H230"/>
    <mergeCell ref="E231:H231"/>
    <mergeCell ref="A232:D232"/>
    <mergeCell ref="E232:H232"/>
    <mergeCell ref="E242:H242"/>
    <mergeCell ref="E243:H243"/>
    <mergeCell ref="E244:H244"/>
    <mergeCell ref="E245:H245"/>
    <mergeCell ref="E246:H246"/>
    <mergeCell ref="E247:H247"/>
    <mergeCell ref="E236:H236"/>
    <mergeCell ref="E237:H237"/>
    <mergeCell ref="E238:H238"/>
    <mergeCell ref="E239:H239"/>
    <mergeCell ref="E240:H240"/>
    <mergeCell ref="E241:H241"/>
    <mergeCell ref="E254:H254"/>
    <mergeCell ref="E255:H255"/>
    <mergeCell ref="E256:H256"/>
    <mergeCell ref="E257:H257"/>
    <mergeCell ref="E258:H258"/>
    <mergeCell ref="E259:H259"/>
    <mergeCell ref="E248:H248"/>
    <mergeCell ref="E249:H249"/>
    <mergeCell ref="E250:H250"/>
    <mergeCell ref="E251:H251"/>
    <mergeCell ref="E252:H252"/>
    <mergeCell ref="E253:H253"/>
    <mergeCell ref="A271:F271"/>
    <mergeCell ref="A273:C273"/>
    <mergeCell ref="A288:E288"/>
    <mergeCell ref="A289:I289"/>
    <mergeCell ref="A290:F290"/>
    <mergeCell ref="A291:F291"/>
    <mergeCell ref="G260:H260"/>
    <mergeCell ref="A263:D263"/>
    <mergeCell ref="A265:I265"/>
    <mergeCell ref="A266:F266"/>
    <mergeCell ref="A267:C267"/>
    <mergeCell ref="A270:F270"/>
    <mergeCell ref="A299:F299"/>
    <mergeCell ref="A300:F300"/>
    <mergeCell ref="A303:F303"/>
    <mergeCell ref="A305:I305"/>
    <mergeCell ref="A307:F307"/>
    <mergeCell ref="A308:I308"/>
    <mergeCell ref="A293:F293"/>
    <mergeCell ref="A294:F294"/>
    <mergeCell ref="A295:F295"/>
    <mergeCell ref="A296:F296"/>
    <mergeCell ref="A297:F297"/>
    <mergeCell ref="A298:F298"/>
    <mergeCell ref="A322:I322"/>
    <mergeCell ref="A325:F325"/>
    <mergeCell ref="A326:F326"/>
    <mergeCell ref="A327:F327"/>
    <mergeCell ref="A328:F328"/>
    <mergeCell ref="A329:F329"/>
    <mergeCell ref="A311:B311"/>
    <mergeCell ref="A312:C312"/>
    <mergeCell ref="A313:C313"/>
    <mergeCell ref="A314:E314"/>
    <mergeCell ref="A318:I318"/>
    <mergeCell ref="A321:F321"/>
    <mergeCell ref="A342:F342"/>
    <mergeCell ref="A343:F343"/>
    <mergeCell ref="A344:F344"/>
    <mergeCell ref="A345:F345"/>
    <mergeCell ref="A346:F346"/>
    <mergeCell ref="A347:F347"/>
    <mergeCell ref="A334:E334"/>
    <mergeCell ref="A336:E336"/>
    <mergeCell ref="A337:I337"/>
    <mergeCell ref="A339:F339"/>
    <mergeCell ref="A340:F340"/>
    <mergeCell ref="A341:F341"/>
    <mergeCell ref="J358:K358"/>
    <mergeCell ref="A359:F359"/>
    <mergeCell ref="A360:I360"/>
    <mergeCell ref="A348:F348"/>
    <mergeCell ref="A350:I350"/>
    <mergeCell ref="A352:F352"/>
    <mergeCell ref="A353:I353"/>
    <mergeCell ref="A354:I354"/>
    <mergeCell ref="A355:F355"/>
    <mergeCell ref="A362:D362"/>
    <mergeCell ref="A363:I363"/>
    <mergeCell ref="A366:F366"/>
    <mergeCell ref="A368:G368"/>
    <mergeCell ref="A370:F370"/>
    <mergeCell ref="A371:I371"/>
    <mergeCell ref="A356:F356"/>
    <mergeCell ref="A357:F357"/>
    <mergeCell ref="A358:F358"/>
    <mergeCell ref="A383:E383"/>
    <mergeCell ref="A385:F385"/>
    <mergeCell ref="A386:F386"/>
    <mergeCell ref="A387:F387"/>
    <mergeCell ref="A388:F388"/>
    <mergeCell ref="A389:F389"/>
    <mergeCell ref="A374:F374"/>
    <mergeCell ref="A375:F375"/>
    <mergeCell ref="A376:F376"/>
    <mergeCell ref="A377:F377"/>
    <mergeCell ref="A379:F379"/>
    <mergeCell ref="A380:F380"/>
    <mergeCell ref="A400:I400"/>
    <mergeCell ref="A402:E402"/>
    <mergeCell ref="A403:G403"/>
    <mergeCell ref="A405:F405"/>
    <mergeCell ref="A406:F406"/>
    <mergeCell ref="A407:F407"/>
    <mergeCell ref="A391:H391"/>
    <mergeCell ref="A393:F393"/>
    <mergeCell ref="A394:I394"/>
    <mergeCell ref="A396:F396"/>
    <mergeCell ref="A397:F397"/>
    <mergeCell ref="A398:F398"/>
    <mergeCell ref="A418:E418"/>
    <mergeCell ref="A419:I419"/>
    <mergeCell ref="A421:F421"/>
    <mergeCell ref="A422:F422"/>
    <mergeCell ref="A423:F423"/>
    <mergeCell ref="A424:F424"/>
    <mergeCell ref="A408:F408"/>
    <mergeCell ref="A409:F409"/>
    <mergeCell ref="A410:F410"/>
    <mergeCell ref="A411:F411"/>
    <mergeCell ref="A412:F412"/>
    <mergeCell ref="A414:I414"/>
    <mergeCell ref="A433:E433"/>
    <mergeCell ref="A434:I434"/>
    <mergeCell ref="A438:F438"/>
    <mergeCell ref="A439:C439"/>
    <mergeCell ref="A442:I442"/>
    <mergeCell ref="A425:F425"/>
    <mergeCell ref="A426:F426"/>
    <mergeCell ref="A427:F427"/>
    <mergeCell ref="A428:F428"/>
    <mergeCell ref="A429:F429"/>
    <mergeCell ref="A431:H431"/>
  </mergeCells>
  <pageMargins left="0.31496062992125984" right="0.11811023622047245" top="0.74803149606299213" bottom="0.74803149606299213" header="0.31496062992125984" footer="0.31496062992125984"/>
  <pageSetup scale="60" orientation="portrait" horizontalDpi="4294967294" r:id="rId1"/>
  <rowBreaks count="9" manualBreakCount="9">
    <brk id="45" max="8" man="1"/>
    <brk id="79" max="8" man="1"/>
    <brk id="120" max="8" man="1"/>
    <brk id="162" max="8" man="1"/>
    <brk id="194" max="8" man="1"/>
    <brk id="261" max="8" man="1"/>
    <brk id="305" max="8" man="1"/>
    <brk id="350" max="8" man="1"/>
    <brk id="39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vt:lpstr>
      <vt:lpstr>NOTAS ACLARATORIA 08-2025</vt:lpstr>
      <vt:lpstr>'NOTAS ACLARATORIA 08-2025'!_Hlk536722009</vt:lpstr>
      <vt:lpstr>'NOTAS ACLARATORIA 08-2025'!_Hlk536724686</vt:lpstr>
      <vt:lpstr>'NOTAS ACLARATORIA 08-2025'!_Hlk75857250</vt:lpstr>
      <vt:lpstr>'NOTAS ACLARATORIA 08-2025'!_Hlk75857322</vt:lpstr>
      <vt:lpstr>'NOTAS ACLARATORIA 08-2025'!_Hlk75857340</vt:lpstr>
      <vt:lpstr>'NOTAS ACLARATORIA 08-2025'!_Hlk75871507</vt:lpstr>
      <vt:lpstr>'NOTAS ACLARATORIA 08-2025'!_Hlk76638388</vt:lpstr>
      <vt:lpstr>'NOTAS ACLARATORIA 08-2025'!_Hlk76642950</vt:lpstr>
      <vt:lpstr>'NOTAS ACLARATORIA 08-2025'!_Hlk76642985</vt:lpstr>
      <vt:lpstr>'NOTAS ACLARATORIA 08-2025'!_Hlk76939823</vt:lpstr>
      <vt:lpstr>'NOTAS ACLARATORIA 08-2025'!_Hlk76939949</vt:lpstr>
      <vt:lpstr>'NOTAS ACLARATORIA 08-2025'!_Hlk76941331</vt:lpstr>
      <vt:lpstr>'NOTAS ACLARATORIA 08-2025'!_Hlk76942091</vt:lpstr>
      <vt:lpstr>'NOTAS ACLARATORIA 08-2025'!_Hlk76943010</vt:lpstr>
      <vt:lpstr>'NOTAS ACLARATORIA 08-2025'!_Hlk76993857</vt:lpstr>
      <vt:lpstr>'ECANP-Cambio Patrimonio'!Área_de_impresión</vt:lpstr>
      <vt:lpstr>'ERF Estado de Rendimiento'!Área_de_impresión</vt:lpstr>
      <vt:lpstr>'ESF - Situación Financiera'!Área_de_impresión</vt:lpstr>
      <vt:lpstr>'Estado Comparativo'!Área_de_impresión</vt:lpstr>
      <vt:lpstr>'Flujo de Efectivo'!Área_de_impresión</vt:lpstr>
      <vt:lpstr>'NOTAS ACLARATORIA 08-2025'!Área_de_impresión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2025-09-22T16:08:48Z</cp:lastPrinted>
  <dcterms:created xsi:type="dcterms:W3CDTF">2022-07-07T16:32:16Z</dcterms:created>
  <dcterms:modified xsi:type="dcterms:W3CDTF">2025-09-23T14:11:38Z</dcterms:modified>
</cp:coreProperties>
</file>