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ielistineo\AppData\Roaming\PFU\ScanSnap Home\ScanSnap Home\"/>
    </mc:Choice>
  </mc:AlternateContent>
  <xr:revisionPtr revIDLastSave="0" documentId="8_{B894F5C3-649D-4DB4-9207-C3CEFB21301A}" xr6:coauthVersionLast="47" xr6:coauthVersionMax="47" xr10:uidLastSave="{00000000-0000-0000-0000-000000000000}"/>
  <bookViews>
    <workbookView xWindow="-120" yWindow="-120" windowWidth="29040" windowHeight="15840" xr2:uid="{8B31CBC2-D69C-47F0-9C3E-C0C0517172DA}"/>
  </bookViews>
  <sheets>
    <sheet name="EJECUCIÓN PRESUPUESTARIA-" sheetId="1" r:id="rId1"/>
  </sheets>
  <externalReferences>
    <externalReference r:id="rId2"/>
  </externalReferences>
  <definedNames>
    <definedName name="_xlnm._FilterDatabase" localSheetId="0" hidden="1">'EJECUCIÓN PRESUPUESTARIA-'!$C$9:$D$87</definedName>
    <definedName name="_xlnm.Print_Area" localSheetId="0">'EJECUCIÓN PRESUPUESTARIA-'!$A$1:$Q$111</definedName>
    <definedName name="_xlnm.Print_Titles" localSheetId="0">'EJECUCIÓN PRESUPUESTARIA-'!$2:$9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7" i="1" l="1"/>
  <c r="P77" i="1"/>
  <c r="P87" i="1" s="1"/>
  <c r="O77" i="1"/>
  <c r="O87" i="1" s="1"/>
  <c r="N77" i="1"/>
  <c r="N87" i="1" s="1"/>
  <c r="M77" i="1"/>
  <c r="M87" i="1" s="1"/>
  <c r="L77" i="1"/>
  <c r="K77" i="1"/>
  <c r="J77" i="1"/>
  <c r="I77" i="1"/>
  <c r="H77" i="1"/>
  <c r="G77" i="1"/>
  <c r="F77" i="1"/>
  <c r="D77" i="1"/>
  <c r="D87" i="1" s="1"/>
  <c r="D73" i="1"/>
  <c r="D70" i="1"/>
  <c r="D67" i="1"/>
  <c r="Q65" i="1"/>
  <c r="P65" i="1"/>
  <c r="O65" i="1"/>
  <c r="N65" i="1"/>
  <c r="M65" i="1"/>
  <c r="L65" i="1"/>
  <c r="K65" i="1"/>
  <c r="H65" i="1"/>
  <c r="H87" i="1" s="1"/>
  <c r="G65" i="1"/>
  <c r="G87" i="1" s="1"/>
  <c r="F65" i="1"/>
  <c r="F87" i="1" s="1"/>
  <c r="D65" i="1"/>
  <c r="D63" i="1"/>
  <c r="D55" i="1" s="1"/>
  <c r="D61" i="1"/>
  <c r="D60" i="1"/>
  <c r="D58" i="1"/>
  <c r="D57" i="1"/>
  <c r="D56" i="1"/>
  <c r="Q55" i="1"/>
  <c r="Q87" i="1" s="1"/>
  <c r="P55" i="1"/>
  <c r="O55" i="1"/>
  <c r="N55" i="1"/>
  <c r="M55" i="1"/>
  <c r="L55" i="1"/>
  <c r="K55" i="1"/>
  <c r="I55" i="1"/>
  <c r="H55" i="1"/>
  <c r="G55" i="1"/>
  <c r="F55" i="1"/>
  <c r="D48" i="1"/>
  <c r="D40" i="1"/>
  <c r="K39" i="1"/>
  <c r="J39" i="1"/>
  <c r="H39" i="1"/>
  <c r="G39" i="1"/>
  <c r="F39" i="1"/>
  <c r="D39" i="1"/>
  <c r="D38" i="1"/>
  <c r="D36" i="1"/>
  <c r="D35" i="1"/>
  <c r="D34" i="1"/>
  <c r="D33" i="1"/>
  <c r="D32" i="1"/>
  <c r="D31" i="1"/>
  <c r="D29" i="1" s="1"/>
  <c r="D30" i="1"/>
  <c r="Q29" i="1"/>
  <c r="P29" i="1"/>
  <c r="O29" i="1"/>
  <c r="N29" i="1"/>
  <c r="M29" i="1"/>
  <c r="L29" i="1"/>
  <c r="L87" i="1" s="1"/>
  <c r="K29" i="1"/>
  <c r="K87" i="1" s="1"/>
  <c r="J29" i="1"/>
  <c r="I29" i="1"/>
  <c r="H29" i="1"/>
  <c r="G29" i="1"/>
  <c r="F29" i="1"/>
  <c r="D28" i="1"/>
  <c r="D27" i="1"/>
  <c r="D26" i="1"/>
  <c r="D25" i="1"/>
  <c r="D24" i="1"/>
  <c r="D23" i="1"/>
  <c r="D22" i="1"/>
  <c r="D21" i="1"/>
  <c r="D20" i="1"/>
  <c r="D19" i="1" s="1"/>
  <c r="Q19" i="1"/>
  <c r="P19" i="1"/>
  <c r="O19" i="1"/>
  <c r="N19" i="1"/>
  <c r="M19" i="1"/>
  <c r="L19" i="1"/>
  <c r="K19" i="1"/>
  <c r="J19" i="1"/>
  <c r="J87" i="1" s="1"/>
  <c r="I19" i="1"/>
  <c r="I87" i="1" s="1"/>
  <c r="H19" i="1"/>
  <c r="G19" i="1"/>
  <c r="F19" i="1"/>
  <c r="D18" i="1"/>
  <c r="D17" i="1"/>
  <c r="D16" i="1"/>
  <c r="D15" i="1"/>
  <c r="D14" i="1"/>
  <c r="D13" i="1"/>
  <c r="D11" i="1"/>
  <c r="Q10" i="1"/>
  <c r="P10" i="1"/>
  <c r="O10" i="1"/>
  <c r="N10" i="1"/>
  <c r="M10" i="1"/>
  <c r="L10" i="1"/>
  <c r="K10" i="1"/>
  <c r="J10" i="1"/>
  <c r="I10" i="1"/>
  <c r="H10" i="1"/>
  <c r="G10" i="1"/>
  <c r="F10" i="1"/>
  <c r="D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Kendor Domenech</author>
  </authors>
  <commentList>
    <comment ref="J25" authorId="0" shapeId="0" xr:uid="{B8BA9126-7552-450E-9AEC-B3B111D8CB96}">
      <text>
        <r>
          <rPr>
            <b/>
            <sz val="9"/>
            <color indexed="81"/>
            <rFont val="Tahoma"/>
            <family val="2"/>
          </rPr>
          <t>Kendor Domenech:</t>
        </r>
        <r>
          <rPr>
            <sz val="9"/>
            <color indexed="81"/>
            <rFont val="Tahoma"/>
            <family val="2"/>
          </rPr>
          <t xml:space="preserve">
Seguro de vehículos AAA</t>
        </r>
      </text>
    </comment>
    <comment ref="K25" authorId="0" shapeId="0" xr:uid="{D545E543-D4D4-4D72-BE3C-A6910A22A96C}">
      <text>
        <r>
          <rPr>
            <b/>
            <sz val="9"/>
            <color indexed="81"/>
            <rFont val="Tahoma"/>
            <family val="2"/>
          </rPr>
          <t>Kendor Domenech:</t>
        </r>
        <r>
          <rPr>
            <sz val="9"/>
            <color indexed="81"/>
            <rFont val="Tahoma"/>
            <family val="2"/>
          </rPr>
          <t xml:space="preserve">
Seguro de vehículos AAA</t>
        </r>
      </text>
    </comment>
    <comment ref="L25" authorId="0" shapeId="0" xr:uid="{BC9F4ED1-8251-4CD8-9A13-E87E8D4B50DD}">
      <text>
        <r>
          <rPr>
            <b/>
            <sz val="9"/>
            <color indexed="81"/>
            <rFont val="Tahoma"/>
            <family val="2"/>
          </rPr>
          <t>Kendor Domenech:</t>
        </r>
        <r>
          <rPr>
            <sz val="9"/>
            <color indexed="81"/>
            <rFont val="Tahoma"/>
            <family val="2"/>
          </rPr>
          <t xml:space="preserve">
Seguro de vehículos AAA</t>
        </r>
      </text>
    </comment>
    <comment ref="M25" authorId="0" shapeId="0" xr:uid="{9B7D4769-2697-4876-A99B-E68987A0D41B}">
      <text>
        <r>
          <rPr>
            <b/>
            <sz val="9"/>
            <color indexed="81"/>
            <rFont val="Tahoma"/>
            <family val="2"/>
          </rPr>
          <t>Kendor Domenech:</t>
        </r>
        <r>
          <rPr>
            <sz val="9"/>
            <color indexed="81"/>
            <rFont val="Tahoma"/>
            <family val="2"/>
          </rPr>
          <t xml:space="preserve">
Seguro de vehículos AAA</t>
        </r>
      </text>
    </comment>
    <comment ref="N25" authorId="0" shapeId="0" xr:uid="{4C8601E4-5DAE-4660-819D-7EC4FE2BE469}">
      <text>
        <r>
          <rPr>
            <b/>
            <sz val="9"/>
            <color indexed="81"/>
            <rFont val="Tahoma"/>
            <family val="2"/>
          </rPr>
          <t>Kendor Domenech:</t>
        </r>
        <r>
          <rPr>
            <sz val="9"/>
            <color indexed="81"/>
            <rFont val="Tahoma"/>
            <family val="2"/>
          </rPr>
          <t xml:space="preserve">
Seguro de vehículos AAA</t>
        </r>
      </text>
    </comment>
  </commentList>
</comments>
</file>

<file path=xl/sharedStrings.xml><?xml version="1.0" encoding="utf-8"?>
<sst xmlns="http://schemas.openxmlformats.org/spreadsheetml/2006/main" count="117" uniqueCount="117">
  <si>
    <t>MINISTERIO DE SALUD PÚBLICA</t>
  </si>
  <si>
    <t xml:space="preserve">CORPORACIÓN DE ACUEDUCTOS Y ALCANTARILLADOS DE PUERTO PLATA </t>
  </si>
  <si>
    <t>(CORAAPPLATA)</t>
  </si>
  <si>
    <r>
      <t>PROYECTO DE PRESUPUESTO 202</t>
    </r>
    <r>
      <rPr>
        <b/>
        <sz val="18"/>
        <color rgb="FFFF0000"/>
        <rFont val="Avenir Next LT Pro"/>
        <family val="2"/>
      </rPr>
      <t>5</t>
    </r>
  </si>
  <si>
    <t>VALORES EN RD$</t>
  </si>
  <si>
    <t xml:space="preserve">CORAAPLATA -6109-01-0001  </t>
  </si>
  <si>
    <t xml:space="preserve">            RESUMEN                                                                   DENOMINACIÓN</t>
  </si>
  <si>
    <t xml:space="preserve">
PRESUPUESTO
APROBADO
</t>
  </si>
  <si>
    <t>PRESUPUESTO
MODIFICADO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</si>
  <si>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</si>
  <si>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</si>
  <si>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</si>
  <si>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</si>
  <si>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</si>
  <si>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</si>
  <si>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</si>
  <si>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</si>
  <si>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</si>
  <si>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</si>
  <si>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</si>
  <si>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</si>
  <si>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2 - GASTOS</t>
  </si>
  <si>
    <t>RD$</t>
  </si>
  <si>
    <t>2.1 - REMUNERACIONES Y CONTRIBUCIONES</t>
  </si>
  <si>
    <t>2.1.1.1 - REMUNERACIONES</t>
  </si>
  <si>
    <t xml:space="preserve">2.1.1.2 -REMUNERACIONES AL PERSONAL CON CARACTE TRANSITORIO </t>
  </si>
  <si>
    <t>2.1.1.3 - SUELDIS AL PERSONAL FIJO EN TRAMITE DE PENSIONES</t>
  </si>
  <si>
    <t>2.1.1.4 - SUELDO ANUAL No.13</t>
  </si>
  <si>
    <t>2.1.1.5- PRESTACIONES ECONIMICAS</t>
  </si>
  <si>
    <t>2.1.2.2- COMPENSACIONES</t>
  </si>
  <si>
    <t>2.1.4.2--GRATIFICACIONES Y BONIFICACIONES</t>
  </si>
  <si>
    <t>2.1.5.1 - CONTRIBUCIONES A LA SEGURIDAD SOCIAL</t>
  </si>
  <si>
    <t>2.2 - CONTRATACIONES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</si>
  <si>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</si>
  <si>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</si>
  <si>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</si>
  <si>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</si>
  <si>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</si>
  <si>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</si>
  <si>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
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</si>
  <si>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</si>
  <si>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</si>
  <si>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</si>
  <si>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</si>
  <si>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</si>
  <si>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</si>
  <si>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</si>
  <si>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</si>
  <si>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</si>
  <si>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</si>
  <si>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</si>
  <si>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</si>
  <si>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</si>
  <si>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</si>
  <si>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</si>
  <si>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</si>
  <si>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</si>
  <si>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</si>
  <si>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</si>
  <si>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</si>
  <si>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</si>
  <si>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</si>
  <si>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</si>
  <si>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</si>
  <si>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</si>
  <si>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</si>
  <si>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</si>
  <si>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</si>
  <si>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</si>
  <si>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</si>
  <si>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</si>
  <si>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</si>
  <si>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</si>
  <si>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</si>
  <si>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</si>
  <si>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</si>
  <si>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</si>
  <si>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</si>
  <si>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</si>
  <si>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</si>
  <si>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</si>
  <si>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</si>
  <si>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</si>
  <si>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ADQUISICIÓN DE ACTIVOS FINANCIEROS CON FINES DE POLÍTICA</t>
  </si>
  <si>
    <t>2.8.1 - CONCESIÓN DE PRESTAMOS</t>
  </si>
  <si>
    <t>2.8.2 - ADQUISICIÓN DE TÍTULOS VALORES REPRESENTATIVOS DE DEUDA</t>
  </si>
  <si>
    <t>2.9 - GASTO FINANCIEROS</t>
  </si>
  <si>
    <t>2.9.1 - INTERESES DE LA DEUDA PÚBLICA INTERNA</t>
  </si>
  <si>
    <t>2.9.2 - INTERESES DE LA DEUDA PÚBLICA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</si>
  <si>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</si>
  <si>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</si>
  <si>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</si>
  <si>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</si>
  <si>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</si>
  <si>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</si>
  <si>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</si>
  <si>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</si>
  <si>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</si>
  <si>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</si>
  <si>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TOTAL </t>
  </si>
  <si>
    <r>
      <rPr>
        <b/>
        <sz val="12"/>
        <rFont val="Avenir Next LT Pro"/>
        <family val="2"/>
      </rPr>
      <t>Elaborado por:</t>
    </r>
    <r>
      <rPr>
        <sz val="12"/>
        <rFont val="Avenir Next LT Pro"/>
        <family val="2"/>
      </rPr>
      <t xml:space="preserve"> Melvin Gomez:</t>
    </r>
    <r>
      <rPr>
        <b/>
        <sz val="12"/>
        <rFont val="Avenir Next LT Pro"/>
        <family val="2"/>
      </rPr>
      <t xml:space="preserve"> Planificación y Desarrollo</t>
    </r>
    <r>
      <rPr>
        <sz val="12"/>
        <rFont val="Avenir Next LT Pro"/>
        <family val="2"/>
      </rPr>
      <t>/ Yudelka Alt. Almonte Canó y Kendor Domenech:</t>
    </r>
    <r>
      <rPr>
        <b/>
        <sz val="12"/>
        <rFont val="Avenir Next LT Pro"/>
        <family val="2"/>
      </rPr>
      <t xml:space="preserve"> Presupuesto</t>
    </r>
  </si>
  <si>
    <r>
      <rPr>
        <b/>
        <sz val="14"/>
        <color theme="1"/>
        <rFont val="Aptos Narrow"/>
        <family val="2"/>
        <scheme val="minor"/>
      </rPr>
      <t>Fuente: SIGEF</t>
    </r>
  </si>
  <si>
    <r>
      <rPr>
        <b/>
        <sz val="14"/>
        <color theme="1"/>
        <rFont val="Aptos Narrow"/>
        <family val="2"/>
        <scheme val="minor"/>
      </rPr>
      <t>Presupuesto aprobado: Se refiere al presupuesto aprobado en la Ley de Presupuesto General del Estado.</t>
    </r>
  </si>
  <si>
    <r>
      <t xml:space="preserve">Presupuesto modificado:  </t>
    </r>
    <r>
      <rPr>
        <b/>
        <sz val="14"/>
        <color theme="1"/>
        <rFont val="Aptos Narrow"/>
        <family val="2"/>
        <scheme val="minor"/>
      </rPr>
      <t xml:space="preserve">Se refiere al presupuesto aprobado en caso de que el Congreso Nacional apruebe un presupuesto complementario. </t>
    </r>
  </si>
  <si>
    <t>Total devengado:  Son los recursos financieros que surgen con la obligación de pago por la recepción de conformidad de obras, bienes y  servicios oportunamente contratados o, en los casos de gastos sin contraprestación, por haberse cumplido los requisitos administrativos dispuestos por el reglamento de la presente Ley.</t>
  </si>
  <si>
    <t>_______________________________________________________</t>
  </si>
  <si>
    <t xml:space="preserve"> </t>
  </si>
  <si>
    <t xml:space="preserve">   Yudelka Altagracias  Almonte Canó</t>
  </si>
  <si>
    <t xml:space="preserve">                            </t>
  </si>
  <si>
    <t xml:space="preserve">                                                                                                                             Melvin Gómez Burgos</t>
  </si>
  <si>
    <t xml:space="preserve">    Enc. División de Presupuesto</t>
  </si>
  <si>
    <t xml:space="preserve">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</si>
  <si>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Director Administravo y Financiero</t>
  </si>
  <si>
    <t xml:space="preserve"> ELIAS PINA</t>
  </si>
  <si>
    <t>Tomás Emilio Durán Garden</t>
  </si>
  <si>
    <t xml:space="preserve">                                                                                                                                                                          ____________________________________________________________________</t>
  </si>
  <si>
    <t xml:space="preserve">                                                                                                                          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</si>
</sst>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3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6"/>
      <color theme="1"/>
      <name val="Avenir Next LT Pro"/>
      <family val="2"/>
    </font>
    <font>
      <sz val="16"/>
      <color rgb="FFFF0000"/>
      <name val="Avenir Next LT Pro"/>
      <family val="2"/>
    </font>
    <font>
      <b/>
      <sz val="28"/>
      <name val="Avenir Next LT Pro"/>
      <family val="2"/>
    </font>
    <font>
      <sz val="28"/>
      <name val="Avenir Next LT Pro"/>
      <family val="2"/>
    </font>
    <font>
      <b/>
      <sz val="22"/>
      <name val="Avenir Next LT Pro"/>
      <family val="2"/>
    </font>
    <font>
      <sz val="18"/>
      <name val="Avenir Next LT Pro"/>
      <family val="2"/>
    </font>
    <font>
      <b/>
      <sz val="18"/>
      <color rgb="FFFF0000"/>
      <name val="Avenir Next LT Pro"/>
      <family val="2"/>
    </font>
    <font>
      <b/>
      <sz val="18"/>
      <name val="Avenir Next LT Pro"/>
      <family val="2"/>
    </font>
    <font>
      <b/>
      <sz val="14"/>
      <color theme="1"/>
      <name val="Avenir Next LT Pro"/>
      <family val="2"/>
    </font>
    <font>
      <b/>
      <sz val="14"/>
      <name val="Avenir Next LT Pro"/>
      <family val="2"/>
    </font>
    <font>
      <sz val="16"/>
      <name val="Avenir Next LT Pro"/>
      <family val="2"/>
    </font>
    <font>
      <b/>
      <sz val="16"/>
      <name val="Avenir Next LT Pro"/>
      <family val="2"/>
    </font>
    <font>
      <sz val="18"/>
      <color theme="1"/>
      <name val="Avenir Next LT Pro"/>
      <family val="2"/>
    </font>
    <font>
      <b/>
      <sz val="18"/>
      <color theme="1"/>
      <name val="Avenir Next LT Pro"/>
      <family val="2"/>
    </font>
    <font>
      <sz val="11"/>
      <color theme="1"/>
      <name val="Avenir Next LT Pro"/>
      <family val="2"/>
    </font>
    <font>
      <sz val="10"/>
      <name val="Arial"/>
      <family val="2"/>
    </font>
    <font>
      <b/>
      <sz val="16"/>
      <color theme="1"/>
      <name val="Avenir Next LT Pro"/>
      <family val="2"/>
    </font>
    <font>
      <sz val="12"/>
      <name val="Avenir Next LT Pro"/>
      <family val="2"/>
    </font>
    <font>
      <b/>
      <sz val="12"/>
      <name val="Avenir Next LT Pro"/>
      <family val="2"/>
    </font>
    <font>
      <b/>
      <sz val="12"/>
      <color theme="1"/>
      <name val="Avenir Next LT Pro"/>
      <family val="2"/>
    </font>
    <font>
      <sz val="12"/>
      <color theme="1"/>
      <name val="Avenir Next LT Pro"/>
      <family val="2"/>
    </font>
    <font>
      <sz val="12"/>
      <color rgb="FFFF0000"/>
      <name val="Avenir Next LT Pro"/>
      <family val="2"/>
    </font>
    <font>
      <b/>
      <sz val="12"/>
      <color theme="1"/>
      <name val="Colibri CUERPO"/>
    </font>
    <font>
      <b/>
      <sz val="14"/>
      <color theme="1"/>
      <name val="Aptos Narrow"/>
      <family val="2"/>
      <scheme val="minor"/>
    </font>
    <font>
      <u val="singleAccounting"/>
      <sz val="16"/>
      <color rgb="FFFF0000"/>
      <name val="Avenir Next LT Pro"/>
      <family val="2"/>
    </font>
    <font>
      <b/>
      <u val="singleAccounting"/>
      <sz val="16"/>
      <color theme="1"/>
      <name val="Avenir Next LT Pro"/>
      <family val="2"/>
    </font>
    <font>
      <sz val="20"/>
      <color theme="1"/>
      <name val="Avenir Next LT Pro"/>
      <family val="2"/>
    </font>
    <font>
      <u val="singleAccounting"/>
      <sz val="20"/>
      <color theme="1"/>
      <name val="Avenir Next LT Pro"/>
      <family val="2"/>
    </font>
    <font>
      <b/>
      <sz val="20"/>
      <color theme="1"/>
      <name val="Avenir Next LT Pro"/>
      <family val="2"/>
    </font>
    <font>
      <b/>
      <u val="singleAccounting"/>
      <sz val="20"/>
      <color theme="1"/>
      <name val="Avenir Next LT Pro"/>
      <family val="2"/>
    </font>
    <font>
      <b/>
      <sz val="16"/>
      <color rgb="FF000000"/>
      <name val="Avenir Next LT Pro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rgb="FFC0C0C0"/>
      </patternFill>
    </fill>
    <fill>
      <patternFill patternType="solid">
        <fgColor theme="0"/>
        <bgColor rgb="FFC0C0C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C0C0C0"/>
        <bgColor rgb="FFC0C0C0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7" fillId="0" borderId="0"/>
  </cellStyleXfs>
  <cellXfs count="145">
    <xf numFmtId="0" fontId="0" fillId="0" borderId="0" xfId="0"/>
    <xf numFmtId="164" fontId="3" fillId="4" borderId="0" xfId="1" applyFont="1" applyFill="1" applyAlignment="1">
      <alignment horizontal="left"/>
    </xf>
    <xf numFmtId="164" fontId="2" fillId="0" borderId="0" xfId="1" applyFont="1"/>
    <xf numFmtId="0" fontId="2" fillId="0" borderId="0" xfId="0" applyFont="1"/>
    <xf numFmtId="0" fontId="10" fillId="0" borderId="0" xfId="0" applyFont="1" applyAlignment="1">
      <alignment vertical="center"/>
    </xf>
    <xf numFmtId="0" fontId="11" fillId="4" borderId="1" xfId="2" applyFont="1" applyFill="1" applyBorder="1" applyAlignment="1">
      <alignment horizontal="left" vertical="center"/>
    </xf>
    <xf numFmtId="0" fontId="11" fillId="4" borderId="1" xfId="2" applyFont="1" applyFill="1" applyBorder="1" applyAlignment="1">
      <alignment horizontal="center" vertical="center" wrapText="1"/>
    </xf>
    <xf numFmtId="0" fontId="11" fillId="4" borderId="2" xfId="2" applyFont="1" applyFill="1" applyBorder="1" applyAlignment="1">
      <alignment horizontal="center" vertical="center" shrinkToFit="1"/>
    </xf>
    <xf numFmtId="0" fontId="11" fillId="4" borderId="0" xfId="2" applyFont="1" applyFill="1" applyBorder="1" applyAlignment="1">
      <alignment horizontal="center" vertical="center" shrinkToFit="1"/>
    </xf>
    <xf numFmtId="164" fontId="10" fillId="0" borderId="0" xfId="1" applyFont="1" applyAlignment="1">
      <alignment vertical="center"/>
    </xf>
    <xf numFmtId="0" fontId="12" fillId="4" borderId="0" xfId="0" applyFont="1" applyFill="1"/>
    <xf numFmtId="0" fontId="13" fillId="4" borderId="0" xfId="0" applyFont="1" applyFill="1" applyAlignment="1">
      <alignment horizontal="left"/>
    </xf>
    <xf numFmtId="164" fontId="13" fillId="4" borderId="0" xfId="1" applyFont="1" applyFill="1" applyBorder="1" applyAlignment="1">
      <alignment horizontal="center" shrinkToFit="1"/>
    </xf>
    <xf numFmtId="49" fontId="9" fillId="4" borderId="0" xfId="1" applyNumberFormat="1" applyFont="1" applyFill="1" applyAlignment="1">
      <alignment shrinkToFit="1"/>
    </xf>
    <xf numFmtId="164" fontId="12" fillId="4" borderId="0" xfId="1" applyFont="1" applyFill="1" applyAlignment="1">
      <alignment shrinkToFit="1"/>
    </xf>
    <xf numFmtId="164" fontId="12" fillId="4" borderId="0" xfId="1" applyFont="1" applyFill="1"/>
    <xf numFmtId="0" fontId="13" fillId="5" borderId="3" xfId="0" applyFont="1" applyFill="1" applyBorder="1" applyAlignment="1">
      <alignment vertical="center" wrapText="1" readingOrder="1"/>
    </xf>
    <xf numFmtId="164" fontId="13" fillId="5" borderId="3" xfId="1" applyFont="1" applyFill="1" applyBorder="1" applyAlignment="1">
      <alignment vertical="top" shrinkToFit="1" readingOrder="1"/>
    </xf>
    <xf numFmtId="164" fontId="13" fillId="5" borderId="0" xfId="1" applyFont="1" applyFill="1" applyBorder="1" applyAlignment="1">
      <alignment vertical="top" shrinkToFit="1" readingOrder="1"/>
    </xf>
    <xf numFmtId="0" fontId="2" fillId="0" borderId="0" xfId="0" applyFont="1" applyAlignment="1">
      <alignment horizontal="left" indent="2"/>
    </xf>
    <xf numFmtId="164" fontId="14" fillId="4" borderId="0" xfId="1" applyFont="1" applyFill="1" applyAlignment="1">
      <alignment horizontal="center" vertical="center" shrinkToFit="1"/>
    </xf>
    <xf numFmtId="49" fontId="15" fillId="4" borderId="0" xfId="1" applyNumberFormat="1" applyFont="1" applyFill="1" applyBorder="1" applyAlignment="1">
      <alignment shrinkToFit="1"/>
    </xf>
    <xf numFmtId="164" fontId="2" fillId="0" borderId="0" xfId="1" applyFont="1" applyAlignment="1">
      <alignment shrinkToFit="1"/>
    </xf>
    <xf numFmtId="164" fontId="2" fillId="4" borderId="0" xfId="1" applyFont="1" applyFill="1" applyAlignment="1">
      <alignment shrinkToFit="1"/>
    </xf>
    <xf numFmtId="164" fontId="12" fillId="6" borderId="3" xfId="1" applyFont="1" applyFill="1" applyBorder="1" applyAlignment="1">
      <alignment vertical="top" shrinkToFit="1" readingOrder="1"/>
    </xf>
    <xf numFmtId="0" fontId="2" fillId="4" borderId="0" xfId="0" applyFont="1" applyFill="1" applyAlignment="1">
      <alignment horizontal="left" indent="2"/>
    </xf>
    <xf numFmtId="49" fontId="15" fillId="4" borderId="0" xfId="1" applyNumberFormat="1" applyFont="1" applyFill="1" applyAlignment="1">
      <alignment shrinkToFit="1"/>
    </xf>
    <xf numFmtId="0" fontId="9" fillId="5" borderId="3" xfId="0" applyFont="1" applyFill="1" applyBorder="1" applyAlignment="1">
      <alignment vertical="center" wrapText="1" readingOrder="1"/>
    </xf>
    <xf numFmtId="164" fontId="9" fillId="5" borderId="3" xfId="1" applyFont="1" applyFill="1" applyBorder="1" applyAlignment="1">
      <alignment vertical="top" shrinkToFit="1" readingOrder="1"/>
    </xf>
    <xf numFmtId="164" fontId="9" fillId="7" borderId="0" xfId="1" applyFont="1" applyFill="1" applyAlignment="1">
      <alignment shrinkToFit="1"/>
    </xf>
    <xf numFmtId="164" fontId="12" fillId="4" borderId="4" xfId="1" applyFont="1" applyFill="1" applyBorder="1"/>
    <xf numFmtId="0" fontId="16" fillId="0" borderId="0" xfId="0" applyFont="1" applyAlignment="1">
      <alignment shrinkToFit="1"/>
    </xf>
    <xf numFmtId="164" fontId="2" fillId="4" borderId="0" xfId="1" applyFont="1" applyFill="1"/>
    <xf numFmtId="49" fontId="15" fillId="0" borderId="0" xfId="1" applyNumberFormat="1" applyFont="1" applyAlignment="1">
      <alignment shrinkToFit="1"/>
    </xf>
    <xf numFmtId="0" fontId="2" fillId="4" borderId="0" xfId="0" applyFont="1" applyFill="1"/>
    <xf numFmtId="0" fontId="2" fillId="0" borderId="0" xfId="0" applyFont="1" applyAlignment="1">
      <alignment horizontal="left" wrapText="1" indent="2"/>
    </xf>
    <xf numFmtId="49" fontId="10" fillId="0" borderId="0" xfId="1" applyNumberFormat="1" applyFont="1" applyBorder="1" applyAlignment="1">
      <alignment vertical="center" shrinkToFit="1"/>
    </xf>
    <xf numFmtId="164" fontId="12" fillId="6" borderId="3" xfId="1" applyFont="1" applyFill="1" applyBorder="1" applyAlignment="1">
      <alignment vertical="center" shrinkToFit="1" readingOrder="1"/>
    </xf>
    <xf numFmtId="164" fontId="12" fillId="6" borderId="0" xfId="1" applyFont="1" applyFill="1" applyBorder="1" applyAlignment="1">
      <alignment vertical="center" shrinkToFit="1" readingOrder="1"/>
    </xf>
    <xf numFmtId="2" fontId="9" fillId="7" borderId="0" xfId="1" applyNumberFormat="1" applyFont="1" applyFill="1" applyAlignment="1">
      <alignment shrinkToFit="1"/>
    </xf>
    <xf numFmtId="164" fontId="9" fillId="7" borderId="0" xfId="1" applyFont="1" applyFill="1" applyAlignment="1">
      <alignment horizontal="center" shrinkToFit="1"/>
    </xf>
    <xf numFmtId="2" fontId="15" fillId="4" borderId="0" xfId="1" applyNumberFormat="1" applyFont="1" applyFill="1" applyAlignment="1">
      <alignment shrinkToFit="1"/>
    </xf>
    <xf numFmtId="164" fontId="9" fillId="4" borderId="0" xfId="1" applyFont="1" applyFill="1" applyAlignment="1">
      <alignment horizontal="center" shrinkToFit="1"/>
    </xf>
    <xf numFmtId="164" fontId="7" fillId="4" borderId="0" xfId="1" applyFont="1" applyFill="1" applyAlignment="1">
      <alignment horizontal="center" shrinkToFit="1"/>
    </xf>
    <xf numFmtId="164" fontId="14" fillId="4" borderId="0" xfId="1" applyFont="1" applyFill="1" applyAlignment="1">
      <alignment horizontal="right" vertical="center" shrinkToFit="1"/>
    </xf>
    <xf numFmtId="2" fontId="9" fillId="4" borderId="0" xfId="4" applyNumberFormat="1" applyFont="1" applyFill="1" applyAlignment="1">
      <alignment vertical="center" shrinkToFit="1"/>
    </xf>
    <xf numFmtId="0" fontId="2" fillId="0" borderId="0" xfId="0" applyFont="1" applyAlignment="1">
      <alignment horizontal="left" vertical="center"/>
    </xf>
    <xf numFmtId="2" fontId="9" fillId="7" borderId="0" xfId="1" applyNumberFormat="1" applyFont="1" applyFill="1" applyAlignment="1">
      <alignment vertical="top" shrinkToFit="1"/>
    </xf>
    <xf numFmtId="164" fontId="9" fillId="7" borderId="0" xfId="1" applyFont="1" applyFill="1" applyAlignment="1">
      <alignment vertical="top" shrinkToFit="1"/>
    </xf>
    <xf numFmtId="164" fontId="12" fillId="7" borderId="0" xfId="1" applyFont="1" applyFill="1" applyAlignment="1">
      <alignment vertical="top" shrinkToFit="1"/>
    </xf>
    <xf numFmtId="164" fontId="13" fillId="7" borderId="0" xfId="1" applyFont="1" applyFill="1" applyAlignment="1">
      <alignment vertical="top" shrinkToFit="1"/>
    </xf>
    <xf numFmtId="164" fontId="12" fillId="4" borderId="0" xfId="1" applyFont="1" applyFill="1" applyAlignment="1">
      <alignment vertical="top"/>
    </xf>
    <xf numFmtId="0" fontId="12" fillId="4" borderId="0" xfId="0" applyFont="1" applyFill="1" applyAlignment="1">
      <alignment vertical="top"/>
    </xf>
    <xf numFmtId="2" fontId="15" fillId="0" borderId="0" xfId="1" applyNumberFormat="1" applyFont="1" applyAlignment="1">
      <alignment shrinkToFit="1"/>
    </xf>
    <xf numFmtId="164" fontId="9" fillId="4" borderId="0" xfId="1" applyFont="1" applyFill="1" applyAlignment="1">
      <alignment vertical="top" shrinkToFit="1"/>
    </xf>
    <xf numFmtId="164" fontId="12" fillId="7" borderId="0" xfId="1" applyFont="1" applyFill="1" applyAlignment="1">
      <alignment shrinkToFit="1"/>
    </xf>
    <xf numFmtId="164" fontId="2" fillId="0" borderId="0" xfId="1" applyFont="1" applyAlignment="1">
      <alignment horizontal="center" vertical="center" shrinkToFit="1"/>
    </xf>
    <xf numFmtId="2" fontId="7" fillId="7" borderId="0" xfId="1" applyNumberFormat="1" applyFont="1" applyFill="1" applyAlignment="1">
      <alignment shrinkToFit="1"/>
    </xf>
    <xf numFmtId="164" fontId="13" fillId="7" borderId="0" xfId="1" applyFont="1" applyFill="1" applyAlignment="1">
      <alignment shrinkToFit="1"/>
    </xf>
    <xf numFmtId="164" fontId="14" fillId="0" borderId="0" xfId="1" applyFont="1" applyAlignment="1">
      <alignment shrinkToFit="1"/>
    </xf>
    <xf numFmtId="164" fontId="7" fillId="4" borderId="0" xfId="1" applyFont="1" applyFill="1" applyAlignment="1">
      <alignment vertical="center" shrinkToFit="1"/>
    </xf>
    <xf numFmtId="164" fontId="14" fillId="4" borderId="0" xfId="1" applyFont="1" applyFill="1" applyAlignment="1">
      <alignment horizontal="center" vertical="top" shrinkToFit="1"/>
    </xf>
    <xf numFmtId="164" fontId="7" fillId="4" borderId="0" xfId="1" applyFont="1" applyFill="1" applyAlignment="1">
      <alignment horizontal="left" vertical="center" shrinkToFit="1"/>
    </xf>
    <xf numFmtId="164" fontId="14" fillId="0" borderId="0" xfId="1" applyFont="1" applyBorder="1" applyAlignment="1">
      <alignment shrinkToFit="1"/>
    </xf>
    <xf numFmtId="164" fontId="14" fillId="0" borderId="0" xfId="1" applyFont="1" applyAlignment="1">
      <alignment horizontal="center" vertical="center" shrinkToFit="1"/>
    </xf>
    <xf numFmtId="164" fontId="9" fillId="4" borderId="0" xfId="1" applyFont="1" applyFill="1" applyAlignment="1">
      <alignment vertical="center" shrinkToFit="1"/>
    </xf>
    <xf numFmtId="0" fontId="13" fillId="5" borderId="0" xfId="0" applyFont="1" applyFill="1" applyAlignment="1">
      <alignment vertical="center" wrapText="1" readingOrder="1"/>
    </xf>
    <xf numFmtId="164" fontId="9" fillId="5" borderId="0" xfId="1" applyFont="1" applyFill="1" applyBorder="1" applyAlignment="1">
      <alignment vertical="top" shrinkToFit="1" readingOrder="1"/>
    </xf>
    <xf numFmtId="164" fontId="13" fillId="4" borderId="0" xfId="1" applyFont="1" applyFill="1"/>
    <xf numFmtId="0" fontId="13" fillId="4" borderId="0" xfId="0" applyFont="1" applyFill="1"/>
    <xf numFmtId="164" fontId="2" fillId="0" borderId="0" xfId="1" applyFont="1" applyBorder="1" applyAlignment="1">
      <alignment horizontal="center" vertical="center" shrinkToFit="1"/>
    </xf>
    <xf numFmtId="164" fontId="14" fillId="4" borderId="0" xfId="1" applyFont="1" applyFill="1" applyBorder="1" applyAlignment="1">
      <alignment horizontal="center" vertical="center" shrinkToFit="1"/>
    </xf>
    <xf numFmtId="164" fontId="12" fillId="4" borderId="0" xfId="1" applyFont="1" applyFill="1" applyAlignment="1">
      <alignment horizontal="left"/>
    </xf>
    <xf numFmtId="0" fontId="12" fillId="4" borderId="0" xfId="0" applyFont="1" applyFill="1" applyAlignment="1">
      <alignment horizontal="left" indent="2"/>
    </xf>
    <xf numFmtId="164" fontId="12" fillId="4" borderId="0" xfId="1" applyFont="1" applyFill="1" applyBorder="1" applyAlignment="1">
      <alignment horizontal="center" vertical="center" shrinkToFit="1"/>
    </xf>
    <xf numFmtId="0" fontId="18" fillId="0" borderId="0" xfId="0" applyFont="1" applyAlignment="1">
      <alignment horizontal="left" indent="1"/>
    </xf>
    <xf numFmtId="164" fontId="2" fillId="4" borderId="0" xfId="1" applyFont="1" applyFill="1" applyBorder="1" applyAlignment="1">
      <alignment horizontal="center" vertical="center" shrinkToFit="1"/>
    </xf>
    <xf numFmtId="49" fontId="15" fillId="4" borderId="0" xfId="1" applyNumberFormat="1" applyFont="1" applyFill="1" applyAlignment="1">
      <alignment horizontal="center" vertical="center" shrinkToFit="1"/>
    </xf>
    <xf numFmtId="0" fontId="13" fillId="5" borderId="0" xfId="0" applyFont="1" applyFill="1" applyAlignment="1">
      <alignment vertical="center" shrinkToFit="1" readingOrder="1"/>
    </xf>
    <xf numFmtId="0" fontId="13" fillId="6" borderId="0" xfId="0" applyFont="1" applyFill="1" applyAlignment="1">
      <alignment vertical="center" wrapText="1" readingOrder="1"/>
    </xf>
    <xf numFmtId="0" fontId="13" fillId="6" borderId="0" xfId="0" applyFont="1" applyFill="1" applyAlignment="1">
      <alignment vertical="center" shrinkToFit="1" readingOrder="1"/>
    </xf>
    <xf numFmtId="164" fontId="13" fillId="7" borderId="0" xfId="3" applyNumberFormat="1" applyFont="1" applyFill="1" applyBorder="1" applyAlignment="1">
      <alignment horizontal="left" vertical="center"/>
    </xf>
    <xf numFmtId="164" fontId="13" fillId="7" borderId="0" xfId="3" applyNumberFormat="1" applyFont="1" applyFill="1" applyBorder="1" applyAlignment="1">
      <alignment horizontal="center" vertical="center" shrinkToFit="1"/>
    </xf>
    <xf numFmtId="164" fontId="2" fillId="7" borderId="0" xfId="1" applyFont="1" applyFill="1" applyAlignment="1">
      <alignment shrinkToFit="1"/>
    </xf>
    <xf numFmtId="49" fontId="15" fillId="0" borderId="0" xfId="1" applyNumberFormat="1" applyFont="1" applyAlignment="1">
      <alignment vertical="center" shrinkToFit="1"/>
    </xf>
    <xf numFmtId="164" fontId="2" fillId="0" borderId="0" xfId="1" applyFont="1" applyAlignment="1">
      <alignment vertical="center" shrinkToFit="1"/>
    </xf>
    <xf numFmtId="164" fontId="2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164" fontId="13" fillId="7" borderId="0" xfId="2" applyNumberFormat="1" applyFont="1" applyFill="1" applyBorder="1" applyAlignment="1">
      <alignment horizontal="right" vertical="center"/>
    </xf>
    <xf numFmtId="164" fontId="13" fillId="7" borderId="0" xfId="2" applyNumberFormat="1" applyFont="1" applyFill="1" applyBorder="1" applyAlignment="1">
      <alignment horizontal="right" vertical="center" shrinkToFit="1"/>
    </xf>
    <xf numFmtId="49" fontId="18" fillId="7" borderId="0" xfId="1" applyNumberFormat="1" applyFont="1" applyFill="1" applyBorder="1" applyAlignment="1">
      <alignment vertical="center" shrinkToFit="1"/>
    </xf>
    <xf numFmtId="164" fontId="18" fillId="4" borderId="0" xfId="1" applyFont="1" applyFill="1" applyAlignment="1">
      <alignment vertical="center"/>
    </xf>
    <xf numFmtId="0" fontId="18" fillId="4" borderId="0" xfId="2" applyFont="1" applyFill="1" applyAlignment="1">
      <alignment vertical="center"/>
    </xf>
    <xf numFmtId="49" fontId="21" fillId="4" borderId="0" xfId="1" applyNumberFormat="1" applyFont="1" applyFill="1" applyAlignment="1">
      <alignment shrinkToFit="1"/>
    </xf>
    <xf numFmtId="164" fontId="22" fillId="4" borderId="0" xfId="1" applyFont="1" applyFill="1" applyAlignment="1">
      <alignment shrinkToFit="1"/>
    </xf>
    <xf numFmtId="164" fontId="23" fillId="4" borderId="0" xfId="1" applyFont="1" applyFill="1" applyAlignment="1">
      <alignment horizontal="left"/>
    </xf>
    <xf numFmtId="164" fontId="22" fillId="4" borderId="0" xfId="1" applyFont="1" applyFill="1"/>
    <xf numFmtId="0" fontId="22" fillId="4" borderId="0" xfId="0" applyFont="1" applyFill="1"/>
    <xf numFmtId="164" fontId="24" fillId="0" borderId="4" xfId="1" applyFont="1" applyBorder="1" applyAlignment="1">
      <alignment horizontal="left"/>
    </xf>
    <xf numFmtId="164" fontId="18" fillId="4" borderId="0" xfId="1" applyFont="1" applyFill="1" applyBorder="1" applyAlignment="1">
      <alignment horizontal="center" vertical="center" shrinkToFit="1"/>
    </xf>
    <xf numFmtId="164" fontId="24" fillId="0" borderId="5" xfId="1" applyFont="1" applyBorder="1" applyAlignment="1">
      <alignment horizontal="left"/>
    </xf>
    <xf numFmtId="43" fontId="0" fillId="4" borderId="0" xfId="0" applyNumberFormat="1" applyFill="1" applyAlignment="1">
      <alignment shrinkToFit="1"/>
    </xf>
    <xf numFmtId="49" fontId="25" fillId="0" borderId="6" xfId="1" applyNumberFormat="1" applyFont="1" applyBorder="1" applyAlignment="1">
      <alignment horizontal="left" wrapText="1"/>
    </xf>
    <xf numFmtId="4" fontId="0" fillId="4" borderId="0" xfId="0" applyNumberFormat="1" applyFill="1" applyAlignment="1">
      <alignment shrinkToFit="1"/>
    </xf>
    <xf numFmtId="0" fontId="13" fillId="8" borderId="0" xfId="0" applyFont="1" applyFill="1" applyAlignment="1">
      <alignment vertical="center"/>
    </xf>
    <xf numFmtId="4" fontId="0" fillId="0" borderId="0" xfId="0" applyNumberFormat="1"/>
    <xf numFmtId="164" fontId="26" fillId="4" borderId="0" xfId="1" applyFont="1" applyFill="1" applyAlignment="1">
      <alignment horizontal="left"/>
    </xf>
    <xf numFmtId="164" fontId="18" fillId="4" borderId="0" xfId="1" applyFont="1" applyFill="1" applyBorder="1" applyAlignment="1">
      <alignment vertical="center" shrinkToFit="1"/>
    </xf>
    <xf numFmtId="164" fontId="18" fillId="4" borderId="0" xfId="1" applyFont="1" applyFill="1" applyBorder="1" applyAlignment="1">
      <alignment vertical="center"/>
    </xf>
    <xf numFmtId="164" fontId="18" fillId="4" borderId="0" xfId="1" applyFont="1" applyFill="1" applyBorder="1" applyAlignment="1">
      <alignment horizontal="right" vertical="center"/>
    </xf>
    <xf numFmtId="164" fontId="27" fillId="4" borderId="0" xfId="1" applyFont="1" applyFill="1" applyBorder="1" applyAlignment="1">
      <alignment horizontal="right" vertical="center"/>
    </xf>
    <xf numFmtId="164" fontId="27" fillId="4" borderId="7" xfId="1" applyFont="1" applyFill="1" applyBorder="1" applyAlignment="1">
      <alignment horizontal="right" vertical="center"/>
    </xf>
    <xf numFmtId="164" fontId="28" fillId="4" borderId="0" xfId="1" applyFont="1" applyFill="1" applyBorder="1" applyAlignment="1">
      <alignment vertical="center"/>
    </xf>
    <xf numFmtId="0" fontId="28" fillId="4" borderId="0" xfId="0" applyFont="1" applyFill="1"/>
    <xf numFmtId="164" fontId="29" fillId="4" borderId="0" xfId="1" applyFont="1" applyFill="1" applyBorder="1" applyAlignment="1">
      <alignment vertical="center"/>
    </xf>
    <xf numFmtId="164" fontId="28" fillId="4" borderId="0" xfId="1" applyFont="1" applyFill="1" applyBorder="1"/>
    <xf numFmtId="164" fontId="28" fillId="4" borderId="0" xfId="1" applyFont="1" applyFill="1"/>
    <xf numFmtId="0" fontId="30" fillId="4" borderId="0" xfId="0" applyFont="1" applyFill="1"/>
    <xf numFmtId="164" fontId="30" fillId="4" borderId="0" xfId="1" applyFont="1" applyFill="1" applyBorder="1" applyAlignment="1">
      <alignment horizontal="left" vertical="center"/>
    </xf>
    <xf numFmtId="164" fontId="30" fillId="4" borderId="0" xfId="1" applyFont="1" applyFill="1" applyBorder="1" applyAlignment="1">
      <alignment vertical="center"/>
    </xf>
    <xf numFmtId="164" fontId="31" fillId="4" borderId="0" xfId="1" applyFont="1" applyFill="1" applyBorder="1" applyAlignment="1">
      <alignment vertical="center"/>
    </xf>
    <xf numFmtId="164" fontId="31" fillId="4" borderId="0" xfId="1" applyFont="1" applyFill="1" applyBorder="1"/>
    <xf numFmtId="164" fontId="30" fillId="4" borderId="0" xfId="1" applyFont="1" applyFill="1" applyBorder="1"/>
    <xf numFmtId="164" fontId="30" fillId="4" borderId="0" xfId="1" applyFont="1" applyFill="1"/>
    <xf numFmtId="164" fontId="14" fillId="4" borderId="0" xfId="1" applyFont="1" applyFill="1" applyBorder="1" applyAlignment="1">
      <alignment vertical="center"/>
    </xf>
    <xf numFmtId="0" fontId="18" fillId="4" borderId="0" xfId="0" applyFont="1" applyFill="1"/>
    <xf numFmtId="164" fontId="18" fillId="4" borderId="0" xfId="1" applyFont="1" applyFill="1"/>
    <xf numFmtId="164" fontId="18" fillId="4" borderId="0" xfId="1" applyFont="1" applyFill="1" applyAlignment="1">
      <alignment horizontal="center" vertical="center" shrinkToFit="1"/>
    </xf>
    <xf numFmtId="0" fontId="32" fillId="9" borderId="3" xfId="0" applyFont="1" applyFill="1" applyBorder="1" applyAlignment="1">
      <alignment vertical="top" wrapText="1" readingOrder="1"/>
    </xf>
    <xf numFmtId="0" fontId="12" fillId="0" borderId="3" xfId="0" applyFont="1" applyBorder="1" applyAlignment="1">
      <alignment vertical="top" shrinkToFit="1"/>
    </xf>
    <xf numFmtId="164" fontId="15" fillId="0" borderId="0" xfId="1" applyFont="1" applyAlignment="1">
      <alignment shrinkToFit="1"/>
    </xf>
    <xf numFmtId="164" fontId="8" fillId="4" borderId="0" xfId="1" applyFont="1" applyFill="1" applyAlignment="1">
      <alignment horizontal="left"/>
    </xf>
    <xf numFmtId="164" fontId="15" fillId="0" borderId="0" xfId="1" applyFont="1"/>
    <xf numFmtId="49" fontId="15" fillId="0" borderId="0" xfId="1" applyNumberFormat="1" applyFont="1"/>
    <xf numFmtId="0" fontId="9" fillId="0" borderId="0" xfId="0" applyFont="1" applyAlignment="1">
      <alignment horizontal="center" vertical="center"/>
    </xf>
    <xf numFmtId="0" fontId="19" fillId="8" borderId="0" xfId="0" applyFont="1" applyFill="1" applyAlignment="1">
      <alignment horizontal="left" vertical="top"/>
    </xf>
    <xf numFmtId="0" fontId="2" fillId="4" borderId="0" xfId="0" applyFont="1" applyFill="1" applyAlignment="1">
      <alignment horizontal="left"/>
    </xf>
    <xf numFmtId="0" fontId="18" fillId="4" borderId="0" xfId="0" applyFont="1" applyFill="1" applyAlignment="1">
      <alignment horizontal="center"/>
    </xf>
    <xf numFmtId="0" fontId="28" fillId="4" borderId="0" xfId="0" applyFont="1" applyFill="1" applyAlignment="1">
      <alignment horizontal="center"/>
    </xf>
    <xf numFmtId="0" fontId="30" fillId="4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5">
    <cellStyle name="20% - Énfasis3" xfId="3" builtinId="38"/>
    <cellStyle name="40% - Énfasis1" xfId="2" builtinId="31"/>
    <cellStyle name="Millares" xfId="1" builtinId="3"/>
    <cellStyle name="Normal" xfId="0" builtinId="0"/>
    <cellStyle name="Normal 3" xfId="4" xr:uid="{9FD488BA-7B26-40B3-A7F4-72E830C20C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6840631</xdr:colOff>
      <xdr:row>1</xdr:row>
      <xdr:rowOff>39968</xdr:rowOff>
    </xdr:from>
    <xdr:to>
      <xdr:col>2</xdr:col>
      <xdr:colOff>8137339</xdr:colOff>
      <xdr:row>4</xdr:row>
      <xdr:rowOff>182656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F78AD94-42BB-46E6-9989-91FED9DF8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1156" y="335243"/>
          <a:ext cx="1296708" cy="1390463"/>
        </a:xfrm>
        <a:prstGeom prst="roundRect">
          <a:avLst>
            <a:gd name="adj" fmla="val 8594"/>
          </a:avLst>
        </a:prstGeom>
        <a:solidFill>
          <a:schemeClr val="tx2">
            <a:lumMod val="60000"/>
            <a:lumOff val="40000"/>
          </a:scheme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10</xdr:col>
      <xdr:colOff>1749425</xdr:colOff>
      <xdr:row>1</xdr:row>
      <xdr:rowOff>146609</xdr:rowOff>
    </xdr:from>
    <xdr:to>
      <xdr:col>11</xdr:col>
      <xdr:colOff>1190434</xdr:colOff>
      <xdr:row>4</xdr:row>
      <xdr:rowOff>107203</xdr:rowOff>
    </xdr:to>
    <xdr:pic>
      <xdr:nvPicPr>
        <xdr:cNvPr id="3" name="Imagen 2" descr="Puede ser una imagen de texto que dice &quot;SALUD PÚBLICA&quot;">
          <a:extLst>
            <a:ext uri="{FF2B5EF4-FFF2-40B4-BE49-F238E27FC236}">
              <a16:creationId xmlns:a16="http://schemas.microsoft.com/office/drawing/2014/main" id="{14EC5558-9A49-4137-8DAE-74DCB0146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43150" y="438709"/>
          <a:ext cx="1212659" cy="121154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yudelkaalmonte\AppData\Local\Microsoft\Windows\INetCache\Content.Outlook\KM97TREM\PRESUPUESTO%20A&#209;O%20FISCAL%202025.xlsx" TargetMode="External"/><Relationship Id="rId1" Type="http://schemas.openxmlformats.org/officeDocument/2006/relationships/externalLinkPath" Target="/Users/yudelkaalmonte/AppData/Local/Microsoft/Windows/INetCache/Content.Outlook/KM97TREM/PRESUPUESTO%20A&#209;O%20FISCAL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OLUCION CONSEJO"/>
      <sheetName val="INGRESOS"/>
      <sheetName val="EGRESO"/>
      <sheetName val="RESUMEN DEL GASTO"/>
      <sheetName val="Resumen "/>
      <sheetName val=" DIREC. GENERAL 01-00-00-0001"/>
      <sheetName val="ADM 01-00-00-0002"/>
      <sheetName val="GEST.CALI AG. 03-00-00-0001 LAB"/>
      <sheetName val="COORD SUPERV 03-00-00-0002 ING."/>
      <sheetName val="GESTION AMB. RIES.03-00-00-0003"/>
      <sheetName val="PROD AGUA POTABLE 11-03-00-0001"/>
      <sheetName val="11-04-00-0001. SUMINISTRO A,P"/>
      <sheetName val="MANTENIMIENTO  12-04-00-0001"/>
      <sheetName val="12-04-00-0002 AGUA RESI RC-2"/>
      <sheetName val="AR TRAT VERTI 12-05-00-0001"/>
      <sheetName val="GESTION COMERCIAL 13-1"/>
      <sheetName val="Contribuciones Esp Prog98"/>
      <sheetName val="Hoja1"/>
    </sheetNames>
    <sheetDataSet>
      <sheetData sheetId="0" refreshError="1"/>
      <sheetData sheetId="1" refreshError="1"/>
      <sheetData sheetId="2" refreshError="1"/>
      <sheetData sheetId="3"/>
      <sheetData sheetId="4">
        <row r="21">
          <cell r="I21">
            <v>198006152</v>
          </cell>
        </row>
        <row r="25">
          <cell r="I25">
            <v>2340000</v>
          </cell>
        </row>
        <row r="26">
          <cell r="I26">
            <v>17045241</v>
          </cell>
        </row>
        <row r="30">
          <cell r="I30">
            <v>4200000</v>
          </cell>
        </row>
        <row r="31">
          <cell r="I31">
            <v>19711504</v>
          </cell>
        </row>
        <row r="36">
          <cell r="I36">
            <v>348000</v>
          </cell>
        </row>
        <row r="38">
          <cell r="I38">
            <v>30979463</v>
          </cell>
        </row>
        <row r="48">
          <cell r="I48">
            <v>307350450</v>
          </cell>
        </row>
        <row r="56">
          <cell r="I56">
            <v>10310000</v>
          </cell>
        </row>
        <row r="59">
          <cell r="I59">
            <v>300000</v>
          </cell>
        </row>
        <row r="61">
          <cell r="I61">
            <v>570000</v>
          </cell>
        </row>
        <row r="65">
          <cell r="I65">
            <v>4150000</v>
          </cell>
        </row>
        <row r="70">
          <cell r="I70">
            <v>2000000</v>
          </cell>
        </row>
        <row r="72">
          <cell r="I72">
            <v>11900000</v>
          </cell>
        </row>
        <row r="78">
          <cell r="I78">
            <v>92066317</v>
          </cell>
        </row>
        <row r="87">
          <cell r="I87">
            <v>3450000</v>
          </cell>
        </row>
        <row r="90">
          <cell r="I90">
            <v>208500</v>
          </cell>
        </row>
        <row r="93">
          <cell r="I93">
            <v>502000</v>
          </cell>
        </row>
        <row r="97">
          <cell r="I97">
            <v>656000</v>
          </cell>
        </row>
        <row r="101">
          <cell r="I101">
            <v>3000</v>
          </cell>
        </row>
        <row r="103">
          <cell r="I103">
            <v>10700000</v>
          </cell>
        </row>
        <row r="107">
          <cell r="I107">
            <v>9255000</v>
          </cell>
        </row>
        <row r="114">
          <cell r="I114">
            <v>18198000</v>
          </cell>
        </row>
        <row r="119">
          <cell r="I119">
            <v>7398000</v>
          </cell>
        </row>
        <row r="126">
          <cell r="I126">
            <v>18986400</v>
          </cell>
        </row>
        <row r="136">
          <cell r="I136">
            <v>600000</v>
          </cell>
        </row>
        <row r="143">
          <cell r="I143">
            <v>2944000</v>
          </cell>
        </row>
        <row r="148">
          <cell r="I148">
            <v>150000</v>
          </cell>
        </row>
        <row r="150">
          <cell r="I150">
            <v>367000</v>
          </cell>
        </row>
        <row r="154">
          <cell r="I154">
            <v>5780000</v>
          </cell>
        </row>
        <row r="159">
          <cell r="I159">
            <v>600000</v>
          </cell>
        </row>
        <row r="161">
          <cell r="I161">
            <v>1400000</v>
          </cell>
        </row>
        <row r="163">
          <cell r="I163">
            <v>127755000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8E893-3A2B-4A5E-B463-FA1D4E8D6DC9}">
  <dimension ref="A1:W140"/>
  <sheetViews>
    <sheetView showGridLines="0" tabSelected="1" topLeftCell="A62" zoomScale="40" zoomScaleNormal="40" workbookViewId="0">
      <selection activeCell="I105" sqref="I105"/>
    </sheetView>
  </sheetViews>
  <sheetFormatPr baseColWidth="10" defaultColWidth="11.42578125" defaultRowHeight="23.25" x14ac:dyDescent="0.35"/>
  <cols>
    <col min="1" max="1" width="3.5703125" style="3" customWidth="1"/>
    <col min="2" max="2" width="1.85546875" style="3" customWidth="1"/>
    <col min="3" max="3" width="188.5703125" style="3" bestFit="1" customWidth="1"/>
    <col min="4" max="4" width="30" style="22" customWidth="1"/>
    <col min="5" max="5" width="24" style="33" customWidth="1"/>
    <col min="6" max="6" width="25.7109375" style="22" customWidth="1"/>
    <col min="7" max="7" width="25.42578125" style="22" customWidth="1"/>
    <col min="8" max="8" width="25.42578125" style="22" bestFit="1" customWidth="1"/>
    <col min="9" max="10" width="25.7109375" style="22" bestFit="1" customWidth="1"/>
    <col min="11" max="11" width="25.42578125" style="1" bestFit="1" customWidth="1"/>
    <col min="12" max="15" width="25.7109375" style="1" bestFit="1" customWidth="1"/>
    <col min="16" max="16" width="27.42578125" style="1" bestFit="1" customWidth="1"/>
    <col min="17" max="17" width="25.42578125" style="1" bestFit="1" customWidth="1"/>
    <col min="18" max="18" width="25.42578125" style="1" customWidth="1"/>
    <col min="19" max="19" width="30.85546875" style="2" bestFit="1" customWidth="1"/>
    <col min="20" max="20" width="23.7109375" style="2" bestFit="1" customWidth="1"/>
    <col min="21" max="23" width="11.42578125" style="2"/>
    <col min="24" max="16384" width="11.42578125" style="3"/>
  </cols>
  <sheetData>
    <row r="1" spans="1:23" ht="23.45" customHeight="1" x14ac:dyDescent="0.3">
      <c r="A1" s="140"/>
      <c r="B1" s="140"/>
      <c r="C1" s="140"/>
      <c r="D1" s="140"/>
      <c r="E1" s="140"/>
      <c r="F1" s="140"/>
      <c r="G1" s="140"/>
      <c r="H1" s="140"/>
      <c r="I1" s="140"/>
      <c r="J1" s="140"/>
    </row>
    <row r="2" spans="1:23" ht="35.25" x14ac:dyDescent="0.3">
      <c r="A2" s="141" t="s">
        <v>0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2"/>
    </row>
    <row r="3" spans="1:23" ht="35.25" x14ac:dyDescent="0.3">
      <c r="A3" s="142" t="s">
        <v>1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2"/>
    </row>
    <row r="4" spans="1:23" ht="27.75" x14ac:dyDescent="0.3">
      <c r="A4" s="143" t="s">
        <v>2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2"/>
    </row>
    <row r="5" spans="1:23" x14ac:dyDescent="0.3">
      <c r="A5" s="144" t="s">
        <v>3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2"/>
    </row>
    <row r="6" spans="1:23" ht="21" customHeight="1" x14ac:dyDescent="0.3">
      <c r="A6" s="144" t="s">
        <v>4</v>
      </c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2"/>
    </row>
    <row r="7" spans="1:23" ht="21.75" customHeight="1" thickBot="1" x14ac:dyDescent="0.35">
      <c r="A7" s="134" t="s">
        <v>5</v>
      </c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2"/>
    </row>
    <row r="8" spans="1:23" s="4" customFormat="1" ht="65.25" customHeight="1" thickBot="1" x14ac:dyDescent="0.3">
      <c r="C8" s="5" t="s">
        <v>6</v>
      </c>
      <c r="D8" s="6" t="s">
        <v>7</v>
      </c>
      <c r="E8" s="6" t="s">
        <v>8</v>
      </c>
      <c r="F8" s="7" t="s">
        <v>9</v>
      </c>
      <c r="G8" s="7" t="s">
        <v>10</v>
      </c>
      <c r="H8" s="7" t="s">
        <v>11</v>
      </c>
      <c r="I8" s="7" t="s">
        <v>12</v>
      </c>
      <c r="J8" s="7" t="s">
        <v>13</v>
      </c>
      <c r="K8" s="7" t="s">
        <v>14</v>
      </c>
      <c r="L8" s="7" t="s">
        <v>15</v>
      </c>
      <c r="M8" s="7" t="s">
        <v>16</v>
      </c>
      <c r="N8" s="7" t="s">
        <v>17</v>
      </c>
      <c r="O8" s="7" t="s">
        <v>18</v>
      </c>
      <c r="P8" s="7" t="s">
        <v>19</v>
      </c>
      <c r="Q8" s="7" t="s">
        <v>20</v>
      </c>
      <c r="R8" s="8"/>
      <c r="S8" s="9"/>
      <c r="T8" s="9"/>
      <c r="U8" s="9"/>
      <c r="V8" s="9"/>
      <c r="W8" s="9"/>
    </row>
    <row r="9" spans="1:23" s="10" customFormat="1" ht="27.95" customHeight="1" x14ac:dyDescent="0.35">
      <c r="C9" s="11" t="s">
        <v>21</v>
      </c>
      <c r="D9" s="12" t="s">
        <v>22</v>
      </c>
      <c r="E9" s="13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5"/>
      <c r="T9" s="15"/>
      <c r="U9" s="15"/>
      <c r="V9" s="15"/>
      <c r="W9" s="15"/>
    </row>
    <row r="10" spans="1:23" s="10" customFormat="1" ht="29.1" customHeight="1" x14ac:dyDescent="0.3">
      <c r="C10" s="16" t="s">
        <v>23</v>
      </c>
      <c r="D10" s="17">
        <f>+D11+D12+D13+D14+D16+D17+D18+D15</f>
        <v>272630360</v>
      </c>
      <c r="E10" s="17"/>
      <c r="F10" s="17">
        <f>+F11+F13+F14+F15+F16+F17+F18</f>
        <v>16944084.039999999</v>
      </c>
      <c r="G10" s="17">
        <f>+G11</f>
        <v>16366484.189999999</v>
      </c>
      <c r="H10" s="17">
        <f>+H11</f>
        <v>16178489.619999999</v>
      </c>
      <c r="I10" s="17">
        <f>+I11</f>
        <v>16308063.950000001</v>
      </c>
      <c r="J10" s="17">
        <f>+J11</f>
        <v>16610403.810000001</v>
      </c>
      <c r="K10" s="17">
        <f>+K11</f>
        <v>16631503.970000001</v>
      </c>
      <c r="L10" s="17">
        <f>+L11+L13+L14+L15+L16+L17+L18</f>
        <v>18819637.84</v>
      </c>
      <c r="M10" s="17">
        <f>+M11+M13+M14+M15+M16+M17+M18</f>
        <v>16614036.43</v>
      </c>
      <c r="N10" s="17">
        <f>+N11+N13+N14+N15+N16+N17+N18</f>
        <v>17362461.150000002</v>
      </c>
      <c r="O10" s="17">
        <f>+O11+O13+O14+O15+O16+O17+O18</f>
        <v>15715691.709999999</v>
      </c>
      <c r="P10" s="17">
        <f>+P11+P12+P13+P15+P16+P17+P18</f>
        <v>17091993.100000001</v>
      </c>
      <c r="Q10" s="17">
        <f>+Q11+Q12+Q13+Q14</f>
        <v>27052844.149999999</v>
      </c>
      <c r="R10" s="18"/>
      <c r="S10" s="15"/>
      <c r="T10" s="15"/>
      <c r="U10" s="15"/>
      <c r="V10" s="15"/>
      <c r="W10" s="15"/>
    </row>
    <row r="11" spans="1:23" x14ac:dyDescent="0.35">
      <c r="C11" s="19" t="s">
        <v>24</v>
      </c>
      <c r="D11" s="20">
        <f>+'[1]Resumen '!I21</f>
        <v>198006152</v>
      </c>
      <c r="E11" s="21"/>
      <c r="F11" s="22">
        <v>16808686.91</v>
      </c>
      <c r="G11" s="22">
        <v>16366484.189999999</v>
      </c>
      <c r="H11" s="22">
        <v>16178489.619999999</v>
      </c>
      <c r="I11" s="22">
        <v>16308063.950000001</v>
      </c>
      <c r="J11" s="22">
        <v>16610403.810000001</v>
      </c>
      <c r="K11" s="23">
        <v>16631503.970000001</v>
      </c>
      <c r="L11" s="23">
        <v>18819637.84</v>
      </c>
      <c r="M11" s="23">
        <v>16614036.43</v>
      </c>
      <c r="N11" s="23">
        <v>12978912</v>
      </c>
      <c r="O11" s="23">
        <v>12745812</v>
      </c>
      <c r="P11" s="23">
        <v>12705892</v>
      </c>
      <c r="Q11" s="23">
        <v>12765239.380000001</v>
      </c>
      <c r="R11" s="23"/>
    </row>
    <row r="12" spans="1:23" x14ac:dyDescent="0.35">
      <c r="C12" s="19" t="s">
        <v>25</v>
      </c>
      <c r="D12" s="20">
        <v>0</v>
      </c>
      <c r="E12" s="21"/>
      <c r="F12" s="24"/>
      <c r="G12" s="24"/>
      <c r="H12" s="24"/>
      <c r="K12" s="22"/>
      <c r="L12" s="22"/>
      <c r="M12" s="22"/>
      <c r="N12" s="22"/>
      <c r="O12" s="22"/>
      <c r="P12" s="22">
        <v>492500</v>
      </c>
      <c r="Q12" s="22">
        <v>577500</v>
      </c>
      <c r="R12" s="22"/>
    </row>
    <row r="13" spans="1:23" x14ac:dyDescent="0.35">
      <c r="C13" s="19" t="s">
        <v>26</v>
      </c>
      <c r="D13" s="20">
        <f>+'[1]Resumen '!I25</f>
        <v>2340000</v>
      </c>
      <c r="E13" s="21"/>
      <c r="F13" s="24">
        <v>0</v>
      </c>
      <c r="K13" s="22"/>
      <c r="L13" s="22"/>
      <c r="M13" s="22"/>
      <c r="N13" s="22">
        <v>454500</v>
      </c>
      <c r="O13" s="22">
        <v>931002.37</v>
      </c>
      <c r="P13" s="22">
        <v>173980</v>
      </c>
      <c r="Q13" s="22">
        <v>173980</v>
      </c>
      <c r="R13" s="22"/>
    </row>
    <row r="14" spans="1:23" x14ac:dyDescent="0.35">
      <c r="C14" s="25" t="s">
        <v>27</v>
      </c>
      <c r="D14" s="20">
        <f>+'[1]Resumen '!I26</f>
        <v>17045241</v>
      </c>
      <c r="E14" s="21"/>
      <c r="F14" s="24">
        <v>0</v>
      </c>
      <c r="G14" s="24">
        <v>0</v>
      </c>
      <c r="H14" s="24">
        <v>0</v>
      </c>
      <c r="K14" s="22"/>
      <c r="L14" s="22"/>
      <c r="M14" s="22"/>
      <c r="N14" s="22">
        <v>173980</v>
      </c>
      <c r="O14" s="22">
        <v>0</v>
      </c>
      <c r="P14" s="22"/>
      <c r="Q14" s="22">
        <v>13536124.77</v>
      </c>
      <c r="R14" s="22"/>
    </row>
    <row r="15" spans="1:23" x14ac:dyDescent="0.35">
      <c r="C15" s="19" t="s">
        <v>28</v>
      </c>
      <c r="D15" s="20">
        <f>+'[1]Resumen '!I30</f>
        <v>4200000</v>
      </c>
      <c r="E15" s="21"/>
      <c r="F15" s="24">
        <v>0</v>
      </c>
      <c r="G15" s="24">
        <v>0</v>
      </c>
      <c r="H15" s="24">
        <v>0</v>
      </c>
      <c r="K15" s="22"/>
      <c r="L15" s="22"/>
      <c r="M15" s="22"/>
      <c r="N15" s="22">
        <v>1626770.46</v>
      </c>
      <c r="O15" s="22">
        <v>0</v>
      </c>
      <c r="P15" s="22">
        <v>1595332.93</v>
      </c>
      <c r="Q15" s="22"/>
      <c r="R15" s="22"/>
    </row>
    <row r="16" spans="1:23" x14ac:dyDescent="0.35">
      <c r="C16" s="19" t="s">
        <v>29</v>
      </c>
      <c r="D16" s="20">
        <f>+'[1]Resumen '!I31</f>
        <v>19711504</v>
      </c>
      <c r="E16" s="26"/>
      <c r="F16" s="24">
        <v>121897.13</v>
      </c>
      <c r="G16" s="24"/>
      <c r="H16" s="24"/>
      <c r="K16" s="22"/>
      <c r="L16" s="22"/>
      <c r="M16" s="22"/>
      <c r="N16" s="22">
        <v>7645.08</v>
      </c>
      <c r="O16" s="22">
        <v>0</v>
      </c>
      <c r="P16" s="22">
        <v>36160.129999999997</v>
      </c>
      <c r="Q16" s="22"/>
      <c r="R16" s="22"/>
    </row>
    <row r="17" spans="3:23" x14ac:dyDescent="0.35">
      <c r="C17" s="19" t="s">
        <v>30</v>
      </c>
      <c r="D17" s="20">
        <f>+'[1]Resumen '!I36</f>
        <v>348000</v>
      </c>
      <c r="E17" s="26"/>
      <c r="F17" s="24">
        <v>13500</v>
      </c>
      <c r="G17" s="24"/>
      <c r="H17" s="24"/>
      <c r="K17" s="22"/>
      <c r="L17" s="22"/>
      <c r="M17" s="22"/>
      <c r="N17" s="22">
        <v>30000</v>
      </c>
      <c r="O17" s="22"/>
      <c r="P17" s="22">
        <v>33500</v>
      </c>
      <c r="Q17" s="22"/>
      <c r="R17" s="22"/>
    </row>
    <row r="18" spans="3:23" x14ac:dyDescent="0.35">
      <c r="C18" s="19" t="s">
        <v>31</v>
      </c>
      <c r="D18" s="20">
        <f>+'[1]Resumen '!I38</f>
        <v>30979463</v>
      </c>
      <c r="E18" s="26"/>
      <c r="F18" s="24">
        <v>0</v>
      </c>
      <c r="G18" s="24">
        <v>0</v>
      </c>
      <c r="H18" s="24">
        <v>0</v>
      </c>
      <c r="K18" s="22"/>
      <c r="L18" s="22"/>
      <c r="M18" s="22"/>
      <c r="N18" s="22">
        <v>2090653.61</v>
      </c>
      <c r="O18" s="22">
        <v>2038877.34</v>
      </c>
      <c r="P18" s="22">
        <v>2054628.04</v>
      </c>
      <c r="Q18" s="22">
        <v>2065536.3</v>
      </c>
      <c r="R18" s="22"/>
    </row>
    <row r="19" spans="3:23" s="10" customFormat="1" x14ac:dyDescent="0.35">
      <c r="C19" s="27" t="s">
        <v>32</v>
      </c>
      <c r="D19" s="28">
        <f>+D20+D21+D22+D23+D24+D25+D26+D27+D28</f>
        <v>432096767</v>
      </c>
      <c r="E19" s="29"/>
      <c r="F19" s="17">
        <f>+F20+F21++F22+F23+F24+F25+F26+F27+F28</f>
        <v>31961708.550000001</v>
      </c>
      <c r="G19" s="17">
        <f>+G20+G21++G22+G23+G24+G25+G26+G27+G28</f>
        <v>31733559.419999998</v>
      </c>
      <c r="H19" s="17">
        <f>+H20+H21++H22+H23+H24+H25+H26+H27+H28</f>
        <v>32745128.880000003</v>
      </c>
      <c r="I19" s="17">
        <f>+I20+I23+I24+I26+I27+I28</f>
        <v>30015913.220000003</v>
      </c>
      <c r="J19" s="17">
        <f>+J20+J22+J23+J24+J25+J26+J27+J28</f>
        <v>35651254.869999997</v>
      </c>
      <c r="K19" s="17">
        <f>+K20+K22+K23+K24+K25+K26+K27+K28</f>
        <v>36020354.439999998</v>
      </c>
      <c r="L19" s="17">
        <f t="shared" ref="L19:Q19" si="0">+L20+L21+L22+L23+L24+L25+L26+L27+L28</f>
        <v>36465086.989999995</v>
      </c>
      <c r="M19" s="17">
        <f t="shared" si="0"/>
        <v>12603424.83</v>
      </c>
      <c r="N19" s="17">
        <f t="shared" si="0"/>
        <v>40679565.540000007</v>
      </c>
      <c r="O19" s="17">
        <f t="shared" si="0"/>
        <v>12484200.609999999</v>
      </c>
      <c r="P19" s="17">
        <f t="shared" si="0"/>
        <v>37155753.640000001</v>
      </c>
      <c r="Q19" s="17">
        <f t="shared" si="0"/>
        <v>39168043.43</v>
      </c>
      <c r="R19" s="18"/>
      <c r="S19" s="30"/>
      <c r="T19" s="15"/>
      <c r="U19" s="15"/>
      <c r="V19" s="15"/>
      <c r="W19" s="15"/>
    </row>
    <row r="20" spans="3:23" x14ac:dyDescent="0.3">
      <c r="C20" s="19" t="s">
        <v>33</v>
      </c>
      <c r="D20" s="20">
        <f>+'[1]Resumen '!I48</f>
        <v>307350450</v>
      </c>
      <c r="E20" s="31"/>
      <c r="F20" s="22">
        <v>21360519.289999999</v>
      </c>
      <c r="G20" s="22">
        <v>23487049.100000001</v>
      </c>
      <c r="H20" s="22">
        <v>20738540.690000001</v>
      </c>
      <c r="I20" s="23">
        <v>20809667.870000001</v>
      </c>
      <c r="J20" s="23">
        <v>21750973.16</v>
      </c>
      <c r="K20" s="23">
        <v>25168770.829999998</v>
      </c>
      <c r="L20" s="23">
        <v>23156183.649999999</v>
      </c>
      <c r="M20" s="2">
        <v>821375.72</v>
      </c>
      <c r="N20" s="2">
        <v>30560768.170000002</v>
      </c>
      <c r="O20" s="32">
        <v>324892</v>
      </c>
      <c r="P20" s="32">
        <v>23637241.539999999</v>
      </c>
      <c r="Q20" s="32">
        <v>20391155.84</v>
      </c>
      <c r="R20" s="32"/>
    </row>
    <row r="21" spans="3:23" x14ac:dyDescent="0.35">
      <c r="C21" s="19" t="s">
        <v>34</v>
      </c>
      <c r="D21" s="20">
        <f>+'[1]Resumen '!I56</f>
        <v>10310000</v>
      </c>
      <c r="F21" s="24">
        <v>20414</v>
      </c>
      <c r="G21" s="24"/>
      <c r="H21" s="24"/>
      <c r="I21" s="23"/>
      <c r="J21" s="23">
        <v>0</v>
      </c>
      <c r="K21" s="23">
        <v>0</v>
      </c>
      <c r="L21" s="23">
        <v>324892</v>
      </c>
      <c r="M21" s="23"/>
      <c r="N21" s="23"/>
      <c r="O21" s="23"/>
      <c r="P21" s="23">
        <v>20650</v>
      </c>
      <c r="Q21" s="23">
        <v>482380</v>
      </c>
      <c r="R21" s="23"/>
    </row>
    <row r="22" spans="3:23" x14ac:dyDescent="0.35">
      <c r="C22" s="19" t="s">
        <v>35</v>
      </c>
      <c r="D22" s="20">
        <f>+'[1]Resumen '!I59</f>
        <v>300000</v>
      </c>
      <c r="F22" s="24">
        <v>0</v>
      </c>
      <c r="G22" s="24"/>
      <c r="H22" s="24"/>
      <c r="I22" s="23"/>
      <c r="J22" s="23">
        <v>10000</v>
      </c>
      <c r="K22" s="23">
        <v>8800</v>
      </c>
      <c r="L22" s="23">
        <v>8800</v>
      </c>
      <c r="M22" s="23">
        <v>10600</v>
      </c>
      <c r="N22" s="23">
        <v>10600</v>
      </c>
      <c r="O22" s="23"/>
      <c r="P22" s="23"/>
      <c r="Q22" s="23"/>
      <c r="R22" s="23"/>
    </row>
    <row r="23" spans="3:23" s="34" customFormat="1" ht="19.5" customHeight="1" x14ac:dyDescent="0.35">
      <c r="C23" s="25" t="s">
        <v>36</v>
      </c>
      <c r="D23" s="20">
        <f>+'[1]Resumen '!I61</f>
        <v>570000</v>
      </c>
      <c r="E23" s="26"/>
      <c r="F23" s="24">
        <v>14570</v>
      </c>
      <c r="G23" s="24">
        <v>8375</v>
      </c>
      <c r="H23" s="24">
        <v>18600</v>
      </c>
      <c r="I23" s="23">
        <v>850</v>
      </c>
      <c r="J23" s="23">
        <v>19300</v>
      </c>
      <c r="K23" s="23">
        <v>10700</v>
      </c>
      <c r="L23" s="23">
        <v>43500</v>
      </c>
      <c r="M23" s="23">
        <v>49800</v>
      </c>
      <c r="N23" s="23">
        <v>24900</v>
      </c>
      <c r="O23" s="32">
        <v>8800</v>
      </c>
      <c r="P23" s="32">
        <v>29700</v>
      </c>
      <c r="Q23" s="32">
        <v>50700</v>
      </c>
      <c r="R23" s="32"/>
      <c r="S23" s="32"/>
      <c r="T23" s="32"/>
      <c r="U23" s="32"/>
      <c r="V23" s="32"/>
      <c r="W23" s="32"/>
    </row>
    <row r="24" spans="3:23" x14ac:dyDescent="0.35">
      <c r="C24" s="19" t="s">
        <v>37</v>
      </c>
      <c r="D24" s="20">
        <f>+'[1]Resumen '!I65</f>
        <v>4150000</v>
      </c>
      <c r="F24" s="24">
        <v>184862.35</v>
      </c>
      <c r="G24" s="24">
        <v>24780</v>
      </c>
      <c r="H24" s="24">
        <v>233331.75</v>
      </c>
      <c r="I24" s="23">
        <v>106622.22</v>
      </c>
      <c r="J24" s="23">
        <v>322708.56</v>
      </c>
      <c r="K24" s="23">
        <v>127544.95</v>
      </c>
      <c r="L24" s="23">
        <v>229465.71</v>
      </c>
      <c r="M24" s="23">
        <v>312604.92</v>
      </c>
      <c r="N24" s="23">
        <v>310642.14</v>
      </c>
      <c r="O24" s="23">
        <v>94056.48</v>
      </c>
      <c r="P24" s="23">
        <v>374634.78</v>
      </c>
      <c r="Q24" s="23">
        <v>449360.32</v>
      </c>
      <c r="R24" s="23"/>
    </row>
    <row r="25" spans="3:23" x14ac:dyDescent="0.35">
      <c r="C25" s="19" t="s">
        <v>38</v>
      </c>
      <c r="D25" s="20">
        <f>+'[1]Resumen '!I70</f>
        <v>2000000</v>
      </c>
      <c r="F25" s="24">
        <v>0</v>
      </c>
      <c r="G25" s="24"/>
      <c r="H25" s="24">
        <v>1216763.26</v>
      </c>
      <c r="I25" s="23">
        <v>0</v>
      </c>
      <c r="J25" s="23">
        <v>954391.4</v>
      </c>
      <c r="K25" s="23">
        <v>0</v>
      </c>
      <c r="L25" s="23"/>
      <c r="M25" s="23"/>
      <c r="N25" s="23"/>
      <c r="O25" s="32">
        <v>216266.8</v>
      </c>
      <c r="P25" s="32"/>
      <c r="Q25" s="32">
        <v>26729.58</v>
      </c>
      <c r="R25" s="32"/>
    </row>
    <row r="26" spans="3:23" ht="40.5" x14ac:dyDescent="0.3">
      <c r="C26" s="35" t="s">
        <v>39</v>
      </c>
      <c r="D26" s="20">
        <f>+'[1]Resumen '!I72</f>
        <v>11900000</v>
      </c>
      <c r="E26" s="36"/>
      <c r="F26" s="37">
        <v>794096.9</v>
      </c>
      <c r="G26" s="37">
        <v>374449.63</v>
      </c>
      <c r="H26" s="37">
        <v>906065.89</v>
      </c>
      <c r="I26" s="37">
        <v>44504.6</v>
      </c>
      <c r="J26" s="37">
        <v>1186099.8899999999</v>
      </c>
      <c r="K26" s="37">
        <v>493819.18</v>
      </c>
      <c r="L26" s="37">
        <v>1717217.59</v>
      </c>
      <c r="M26" s="37">
        <v>1580798.86</v>
      </c>
      <c r="N26" s="37">
        <v>62685.98</v>
      </c>
      <c r="O26" s="37">
        <v>666228</v>
      </c>
      <c r="P26" s="37">
        <v>1082507.0900000001</v>
      </c>
      <c r="Q26" s="37">
        <v>2745667.37</v>
      </c>
      <c r="R26" s="38"/>
    </row>
    <row r="27" spans="3:23" x14ac:dyDescent="0.35">
      <c r="C27" s="19" t="s">
        <v>40</v>
      </c>
      <c r="D27" s="20">
        <f>+'[1]Resumen '!I78</f>
        <v>92066317</v>
      </c>
      <c r="F27" s="24">
        <v>9434497.0999999996</v>
      </c>
      <c r="G27" s="24">
        <v>7766516.9900000002</v>
      </c>
      <c r="H27" s="24">
        <v>9157050.9499999993</v>
      </c>
      <c r="I27" s="23">
        <v>9015840.8300000001</v>
      </c>
      <c r="J27" s="23">
        <v>11130922.560000001</v>
      </c>
      <c r="K27" s="23">
        <v>10077754.789999999</v>
      </c>
      <c r="L27" s="23">
        <v>10706410.560000001</v>
      </c>
      <c r="M27" s="23">
        <v>9455470.4800000004</v>
      </c>
      <c r="N27" s="23">
        <v>9396802.1899999995</v>
      </c>
      <c r="O27" s="23">
        <v>10917239.689999999</v>
      </c>
      <c r="P27" s="23">
        <v>11544795.24</v>
      </c>
      <c r="Q27" s="23">
        <v>14367356.880000001</v>
      </c>
      <c r="R27" s="23"/>
    </row>
    <row r="28" spans="3:23" x14ac:dyDescent="0.35">
      <c r="C28" s="19" t="s">
        <v>41</v>
      </c>
      <c r="D28" s="20">
        <f>+'[1]Resumen '!I87</f>
        <v>3450000</v>
      </c>
      <c r="F28" s="24">
        <v>152748.91</v>
      </c>
      <c r="G28" s="24">
        <v>72388.7</v>
      </c>
      <c r="H28" s="24">
        <v>474776.34</v>
      </c>
      <c r="I28" s="23">
        <v>38427.699999999997</v>
      </c>
      <c r="J28" s="22">
        <v>276859.3</v>
      </c>
      <c r="K28" s="22">
        <v>132964.69</v>
      </c>
      <c r="L28" s="22">
        <v>278617.48</v>
      </c>
      <c r="M28" s="22">
        <v>372774.85</v>
      </c>
      <c r="N28" s="22">
        <v>313167.06</v>
      </c>
      <c r="O28" s="23">
        <v>256717.64</v>
      </c>
      <c r="P28" s="23">
        <v>466224.99</v>
      </c>
      <c r="Q28" s="23">
        <v>654693.43999999994</v>
      </c>
      <c r="R28" s="23"/>
    </row>
    <row r="29" spans="3:23" s="10" customFormat="1" x14ac:dyDescent="0.35">
      <c r="C29" s="16" t="s">
        <v>42</v>
      </c>
      <c r="D29" s="28">
        <f>+D30+D31+D32+D33+D34+D35+D36+D37+D38</f>
        <v>65906900</v>
      </c>
      <c r="E29" s="39"/>
      <c r="F29" s="40">
        <f>+F30+F31+F32+F33+F34+F35+F36+F37+F38</f>
        <v>4355388.88</v>
      </c>
      <c r="G29" s="40">
        <f>+G30+G31+G32+G33+G34+G35+G36+G37+G38</f>
        <v>117722.78</v>
      </c>
      <c r="H29" s="40">
        <f>+H30+H31+H32+H33+H34+H35+H36+H37+H38</f>
        <v>146177.77000000002</v>
      </c>
      <c r="I29" s="40">
        <f>+I30+I31+I32+I33+I34+I35+I36+I37+I38</f>
        <v>6554493.4100000001</v>
      </c>
      <c r="J29" s="40">
        <f>+J30+J31+J32+J33+J34+J35+J36+J38</f>
        <v>1209396.01</v>
      </c>
      <c r="K29" s="40">
        <f>+K30+K31+K32+K33+K34+K35+K36+K38</f>
        <v>137369.78</v>
      </c>
      <c r="L29" s="40">
        <f>+L30+L31+L32+L34+L35+L36+L37+L38</f>
        <v>4931439.3</v>
      </c>
      <c r="M29" s="40">
        <f>+M34+M35+M38</f>
        <v>2027164.72</v>
      </c>
      <c r="N29" s="40">
        <f>+N30+N31+N32+N33+N34+N35+N36+N37+N38</f>
        <v>1358461.35</v>
      </c>
      <c r="O29" s="40">
        <f>+O30+O31+O32+O33+O34+O35+O36+O37+O38</f>
        <v>2629678.21</v>
      </c>
      <c r="P29" s="40">
        <f>+P30+P31+P32+P33+P34+P35+P36+P37+P38</f>
        <v>4986001.8600000003</v>
      </c>
      <c r="Q29" s="40">
        <f>+Q30+Q31+Q32+Q33+Q34+Q35+Q36+Q37+Q38</f>
        <v>3828417.0700000003</v>
      </c>
      <c r="R29" s="40"/>
      <c r="S29" s="15"/>
      <c r="T29" s="15"/>
      <c r="U29" s="15"/>
      <c r="V29" s="15"/>
      <c r="W29" s="15"/>
    </row>
    <row r="30" spans="3:23" s="34" customFormat="1" x14ac:dyDescent="0.35">
      <c r="C30" s="25" t="s">
        <v>43</v>
      </c>
      <c r="D30" s="20">
        <f>+'[1]Resumen '!I90</f>
        <v>208500</v>
      </c>
      <c r="E30" s="41"/>
      <c r="F30" s="42">
        <v>0</v>
      </c>
      <c r="G30" s="42">
        <v>0</v>
      </c>
      <c r="H30" s="42">
        <v>0</v>
      </c>
      <c r="I30" s="22">
        <v>42366.18</v>
      </c>
      <c r="J30" s="22"/>
      <c r="K30" s="22">
        <v>0</v>
      </c>
      <c r="L30" s="22"/>
      <c r="M30" s="22"/>
      <c r="N30" s="22">
        <v>5700</v>
      </c>
      <c r="O30" s="22"/>
      <c r="P30" s="22">
        <v>46107.67</v>
      </c>
      <c r="Q30" s="22"/>
      <c r="R30" s="22"/>
      <c r="S30" s="32"/>
      <c r="T30" s="32"/>
      <c r="U30" s="32"/>
      <c r="V30" s="32"/>
      <c r="W30" s="32"/>
    </row>
    <row r="31" spans="3:23" s="34" customFormat="1" x14ac:dyDescent="0.35">
      <c r="C31" s="25" t="s">
        <v>44</v>
      </c>
      <c r="D31" s="20">
        <f>+'[1]Resumen '!I93</f>
        <v>502000</v>
      </c>
      <c r="E31" s="41"/>
      <c r="F31" s="42">
        <v>0</v>
      </c>
      <c r="G31" s="42">
        <v>0</v>
      </c>
      <c r="H31" s="42">
        <v>0</v>
      </c>
      <c r="I31" s="22"/>
      <c r="J31" s="22">
        <v>50920.43</v>
      </c>
      <c r="K31" s="22">
        <v>0</v>
      </c>
      <c r="L31" s="22">
        <v>1175</v>
      </c>
      <c r="M31" s="22"/>
      <c r="N31" s="22"/>
      <c r="O31" s="22">
        <v>1180</v>
      </c>
      <c r="P31" s="22">
        <v>1180</v>
      </c>
      <c r="Q31" s="22"/>
      <c r="R31" s="22"/>
      <c r="S31" s="32"/>
      <c r="T31" s="32"/>
      <c r="U31" s="32"/>
      <c r="V31" s="32"/>
      <c r="W31" s="32"/>
    </row>
    <row r="32" spans="3:23" x14ac:dyDescent="0.35">
      <c r="C32" s="19" t="s">
        <v>45</v>
      </c>
      <c r="D32" s="20">
        <f>+'[1]Resumen '!I97</f>
        <v>656000</v>
      </c>
      <c r="E32" s="41"/>
      <c r="F32" s="42">
        <v>0</v>
      </c>
      <c r="G32" s="42">
        <v>0</v>
      </c>
      <c r="H32" s="43">
        <v>6018</v>
      </c>
      <c r="I32" s="22">
        <v>85550.56</v>
      </c>
      <c r="J32" s="22">
        <v>27907.56</v>
      </c>
      <c r="K32" s="22">
        <v>11002</v>
      </c>
      <c r="L32" s="22">
        <v>46232</v>
      </c>
      <c r="M32" s="22">
        <v>17278</v>
      </c>
      <c r="N32" s="23">
        <v>64127.91</v>
      </c>
      <c r="O32" s="23"/>
      <c r="P32" s="23">
        <v>50574.31</v>
      </c>
      <c r="Q32" s="23">
        <v>5664</v>
      </c>
      <c r="R32" s="23"/>
    </row>
    <row r="33" spans="3:23" s="34" customFormat="1" x14ac:dyDescent="0.35">
      <c r="C33" s="25" t="s">
        <v>46</v>
      </c>
      <c r="D33" s="44">
        <f>+'[1]Resumen '!I101</f>
        <v>3000</v>
      </c>
      <c r="E33" s="41"/>
      <c r="F33" s="43">
        <v>0</v>
      </c>
      <c r="G33" s="43">
        <v>0</v>
      </c>
      <c r="H33" s="43">
        <v>0</v>
      </c>
      <c r="I33" s="22"/>
      <c r="J33" s="22"/>
      <c r="K33" s="22">
        <v>0</v>
      </c>
      <c r="L33" s="22"/>
      <c r="M33" s="22"/>
      <c r="N33" s="22"/>
      <c r="O33" s="22">
        <v>6814.5</v>
      </c>
      <c r="P33" s="22"/>
      <c r="Q33" s="22"/>
      <c r="R33" s="22"/>
      <c r="S33" s="32"/>
      <c r="T33" s="32"/>
      <c r="U33" s="32"/>
      <c r="V33" s="32"/>
      <c r="W33" s="32"/>
    </row>
    <row r="34" spans="3:23" ht="22.5" customHeight="1" x14ac:dyDescent="0.35">
      <c r="C34" s="19" t="s">
        <v>47</v>
      </c>
      <c r="D34" s="20">
        <f>+'[1]Resumen '!I103</f>
        <v>10700000</v>
      </c>
      <c r="E34" s="41"/>
      <c r="F34" s="43">
        <v>207133.62</v>
      </c>
      <c r="G34" s="43">
        <v>46284.62</v>
      </c>
      <c r="H34" s="43">
        <v>26025</v>
      </c>
      <c r="I34" s="22">
        <v>27560</v>
      </c>
      <c r="J34" s="22">
        <v>92044.24</v>
      </c>
      <c r="K34" s="22">
        <v>51622.3</v>
      </c>
      <c r="L34" s="22">
        <v>510269.2</v>
      </c>
      <c r="M34" s="22">
        <v>625931.71</v>
      </c>
      <c r="N34" s="22">
        <v>162193.4</v>
      </c>
      <c r="O34" s="22">
        <v>2124.64</v>
      </c>
      <c r="P34" s="22">
        <v>37008.730000000003</v>
      </c>
      <c r="Q34" s="22">
        <v>1252024.93</v>
      </c>
      <c r="R34" s="22"/>
    </row>
    <row r="35" spans="3:23" x14ac:dyDescent="0.35">
      <c r="C35" s="19" t="s">
        <v>48</v>
      </c>
      <c r="D35" s="20">
        <f>+'[1]Resumen '!I107</f>
        <v>9255000</v>
      </c>
      <c r="E35" s="41"/>
      <c r="F35" s="43">
        <v>3877265.77</v>
      </c>
      <c r="G35" s="43">
        <v>18380</v>
      </c>
      <c r="H35" s="43">
        <v>2100</v>
      </c>
      <c r="I35" s="22">
        <v>7172.44</v>
      </c>
      <c r="J35" s="22">
        <v>257265.92000000001</v>
      </c>
      <c r="K35" s="22">
        <v>35727.879999999997</v>
      </c>
      <c r="L35" s="22">
        <v>431050.68</v>
      </c>
      <c r="M35" s="22">
        <v>321802.03999999998</v>
      </c>
      <c r="N35" s="22">
        <v>417139.85</v>
      </c>
      <c r="O35" s="22">
        <v>120642.15</v>
      </c>
      <c r="P35" s="22">
        <v>127818.18</v>
      </c>
      <c r="Q35" s="22">
        <v>285571.99</v>
      </c>
      <c r="R35" s="22"/>
    </row>
    <row r="36" spans="3:23" x14ac:dyDescent="0.35">
      <c r="C36" s="19" t="s">
        <v>49</v>
      </c>
      <c r="D36" s="20">
        <f>+'[1]Resumen '!I114+'[1]Resumen '!I119</f>
        <v>25596000</v>
      </c>
      <c r="E36" s="41"/>
      <c r="F36" s="43">
        <v>53323.06</v>
      </c>
      <c r="G36" s="43">
        <v>7300</v>
      </c>
      <c r="H36" s="43">
        <v>4400</v>
      </c>
      <c r="I36" s="22">
        <v>6348003.7000000002</v>
      </c>
      <c r="J36" s="22">
        <v>15341</v>
      </c>
      <c r="K36" s="22">
        <v>1550</v>
      </c>
      <c r="L36" s="22">
        <v>2787725.9</v>
      </c>
      <c r="M36" s="22"/>
      <c r="N36" s="22">
        <v>152196.26999999999</v>
      </c>
      <c r="O36" s="22">
        <v>1312450</v>
      </c>
      <c r="P36" s="22">
        <v>3228807.12</v>
      </c>
      <c r="Q36" s="22">
        <v>1318665.95</v>
      </c>
      <c r="R36" s="22"/>
    </row>
    <row r="37" spans="3:23" x14ac:dyDescent="0.35">
      <c r="C37" s="19" t="s">
        <v>50</v>
      </c>
      <c r="D37" s="20"/>
      <c r="E37" s="45"/>
      <c r="F37" s="43">
        <v>0</v>
      </c>
      <c r="G37" s="43"/>
      <c r="H37" s="43"/>
      <c r="K37" s="22">
        <v>0</v>
      </c>
      <c r="L37" s="22"/>
      <c r="M37" s="22"/>
      <c r="N37" s="22"/>
      <c r="O37" s="22">
        <v>1108875.5</v>
      </c>
      <c r="P37" s="22"/>
      <c r="Q37" s="22"/>
      <c r="R37" s="22"/>
    </row>
    <row r="38" spans="3:23" ht="21" customHeight="1" x14ac:dyDescent="0.35">
      <c r="C38" s="46" t="s">
        <v>51</v>
      </c>
      <c r="D38" s="20">
        <f>+'[1]Resumen '!I126</f>
        <v>18986400</v>
      </c>
      <c r="E38" s="45"/>
      <c r="F38" s="43">
        <v>217666.43</v>
      </c>
      <c r="G38" s="43">
        <v>45758.16</v>
      </c>
      <c r="H38" s="43">
        <v>107634.77</v>
      </c>
      <c r="I38" s="22">
        <v>43840.53</v>
      </c>
      <c r="J38" s="22">
        <v>765916.86</v>
      </c>
      <c r="K38" s="22">
        <v>37467.599999999999</v>
      </c>
      <c r="L38" s="22">
        <v>1154986.52</v>
      </c>
      <c r="M38" s="22">
        <v>1079430.97</v>
      </c>
      <c r="N38" s="22">
        <v>557103.92000000004</v>
      </c>
      <c r="O38" s="22">
        <v>77591.42</v>
      </c>
      <c r="P38" s="22">
        <v>1494505.85</v>
      </c>
      <c r="Q38" s="22">
        <v>966490.2</v>
      </c>
      <c r="R38" s="22"/>
    </row>
    <row r="39" spans="3:23" s="52" customFormat="1" x14ac:dyDescent="0.25">
      <c r="C39" s="16" t="s">
        <v>52</v>
      </c>
      <c r="D39" s="28">
        <f>+D40</f>
        <v>600000</v>
      </c>
      <c r="E39" s="47"/>
      <c r="F39" s="48">
        <f>+F40</f>
        <v>0</v>
      </c>
      <c r="G39" s="48">
        <f>+G40+G41+G42+G43</f>
        <v>0</v>
      </c>
      <c r="H39" s="48">
        <f>+H40+H41+H42+H43</f>
        <v>0</v>
      </c>
      <c r="I39" s="49"/>
      <c r="J39" s="50">
        <f>+J40+J41</f>
        <v>30099.040000000001</v>
      </c>
      <c r="K39" s="50">
        <f>+K40+K41</f>
        <v>0</v>
      </c>
      <c r="L39" s="50"/>
      <c r="M39" s="50"/>
      <c r="N39" s="50"/>
      <c r="O39" s="50"/>
      <c r="P39" s="50"/>
      <c r="Q39" s="50"/>
      <c r="R39" s="50"/>
      <c r="S39" s="51"/>
      <c r="T39" s="51"/>
      <c r="U39" s="51"/>
      <c r="V39" s="51"/>
      <c r="W39" s="51"/>
    </row>
    <row r="40" spans="3:23" x14ac:dyDescent="0.35">
      <c r="C40" s="19" t="s">
        <v>53</v>
      </c>
      <c r="D40" s="20">
        <f>+'[1]Resumen '!I136</f>
        <v>600000</v>
      </c>
      <c r="E40" s="53"/>
      <c r="F40" s="54">
        <v>0</v>
      </c>
      <c r="G40" s="54"/>
      <c r="H40" s="54"/>
      <c r="J40" s="22">
        <v>29299.040000000001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/>
      <c r="Q40" s="22"/>
      <c r="R40" s="22"/>
    </row>
    <row r="41" spans="3:23" x14ac:dyDescent="0.35">
      <c r="C41" s="19" t="s">
        <v>54</v>
      </c>
      <c r="D41" s="20"/>
      <c r="E41" s="53"/>
      <c r="F41" s="54"/>
      <c r="G41" s="54"/>
      <c r="H41" s="54"/>
      <c r="J41" s="22">
        <v>800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/>
      <c r="Q41" s="22"/>
      <c r="R41" s="22"/>
    </row>
    <row r="42" spans="3:23" x14ac:dyDescent="0.35">
      <c r="C42" s="19" t="s">
        <v>55</v>
      </c>
      <c r="D42" s="20"/>
      <c r="E42" s="53"/>
      <c r="F42" s="54"/>
      <c r="G42" s="54"/>
      <c r="H42" s="54"/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/>
      <c r="Q42" s="22"/>
      <c r="R42" s="22"/>
    </row>
    <row r="43" spans="3:23" s="34" customFormat="1" x14ac:dyDescent="0.35">
      <c r="C43" s="25" t="s">
        <v>56</v>
      </c>
      <c r="D43" s="20">
        <v>0</v>
      </c>
      <c r="E43" s="41"/>
      <c r="F43" s="54"/>
      <c r="G43" s="54"/>
      <c r="H43" s="54"/>
      <c r="I43" s="23"/>
      <c r="J43" s="23"/>
      <c r="K43" s="23">
        <v>0</v>
      </c>
      <c r="L43" s="23">
        <v>0</v>
      </c>
      <c r="M43" s="23">
        <v>0</v>
      </c>
      <c r="N43" s="23">
        <v>0</v>
      </c>
      <c r="O43" s="23">
        <v>0</v>
      </c>
      <c r="P43" s="23"/>
      <c r="Q43" s="23"/>
      <c r="R43" s="23"/>
      <c r="S43" s="32"/>
      <c r="T43" s="32"/>
      <c r="U43" s="32"/>
      <c r="V43" s="32"/>
      <c r="W43" s="32"/>
    </row>
    <row r="44" spans="3:23" x14ac:dyDescent="0.35">
      <c r="C44" s="19" t="s">
        <v>57</v>
      </c>
      <c r="D44" s="20">
        <v>0</v>
      </c>
      <c r="E44" s="53"/>
      <c r="F44" s="54"/>
      <c r="G44" s="54"/>
      <c r="H44" s="54"/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/>
      <c r="Q44" s="22"/>
      <c r="R44" s="22"/>
    </row>
    <row r="45" spans="3:23" x14ac:dyDescent="0.35">
      <c r="C45" s="19" t="s">
        <v>58</v>
      </c>
      <c r="D45" s="20">
        <v>0</v>
      </c>
      <c r="E45" s="53"/>
      <c r="F45" s="54"/>
      <c r="G45" s="54"/>
      <c r="H45" s="54"/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/>
      <c r="Q45" s="22"/>
      <c r="R45" s="22"/>
    </row>
    <row r="46" spans="3:23" x14ac:dyDescent="0.35">
      <c r="C46" s="19" t="s">
        <v>59</v>
      </c>
      <c r="D46" s="20">
        <v>0</v>
      </c>
      <c r="E46" s="53"/>
      <c r="F46" s="54"/>
      <c r="G46" s="54"/>
      <c r="H46" s="54"/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/>
      <c r="Q46" s="22"/>
      <c r="R46" s="22"/>
    </row>
    <row r="47" spans="3:23" x14ac:dyDescent="0.35">
      <c r="C47" s="19" t="s">
        <v>60</v>
      </c>
      <c r="D47" s="20">
        <v>0</v>
      </c>
      <c r="E47" s="53"/>
      <c r="F47" s="54"/>
      <c r="G47" s="54"/>
      <c r="H47" s="54"/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/>
      <c r="Q47" s="22"/>
      <c r="R47" s="22"/>
    </row>
    <row r="48" spans="3:23" s="10" customFormat="1" ht="20.25" x14ac:dyDescent="0.3">
      <c r="C48" s="16" t="s">
        <v>61</v>
      </c>
      <c r="D48" s="17">
        <f t="shared" ref="D48" si="1">+D49+D50+D51+D52+D53+D54</f>
        <v>0</v>
      </c>
      <c r="E48" s="17"/>
      <c r="F48" s="17"/>
      <c r="G48" s="17"/>
      <c r="H48" s="17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15"/>
      <c r="T48" s="15"/>
      <c r="U48" s="15"/>
      <c r="V48" s="15"/>
      <c r="W48" s="15"/>
    </row>
    <row r="49" spans="3:23" x14ac:dyDescent="0.35">
      <c r="C49" s="19" t="s">
        <v>62</v>
      </c>
      <c r="D49" s="56">
        <v>0</v>
      </c>
      <c r="E49" s="53"/>
      <c r="K49" s="22"/>
      <c r="L49" s="22"/>
      <c r="M49" s="22"/>
      <c r="N49" s="22"/>
      <c r="O49" s="22"/>
      <c r="P49" s="22"/>
      <c r="Q49" s="22"/>
      <c r="R49" s="22"/>
    </row>
    <row r="50" spans="3:23" x14ac:dyDescent="0.35">
      <c r="C50" s="19" t="s">
        <v>63</v>
      </c>
      <c r="D50" s="56">
        <v>0</v>
      </c>
      <c r="E50" s="53"/>
      <c r="K50" s="22"/>
      <c r="L50" s="22"/>
      <c r="M50" s="22"/>
      <c r="N50" s="22"/>
      <c r="O50" s="22"/>
      <c r="P50" s="22"/>
      <c r="Q50" s="22"/>
      <c r="R50" s="22"/>
    </row>
    <row r="51" spans="3:23" x14ac:dyDescent="0.35">
      <c r="C51" s="19" t="s">
        <v>64</v>
      </c>
      <c r="D51" s="56">
        <v>0</v>
      </c>
      <c r="E51" s="53"/>
      <c r="K51" s="22"/>
      <c r="L51" s="22"/>
      <c r="M51" s="22"/>
      <c r="N51" s="22"/>
      <c r="O51" s="22"/>
      <c r="P51" s="22"/>
      <c r="Q51" s="22"/>
      <c r="R51" s="22"/>
    </row>
    <row r="52" spans="3:23" x14ac:dyDescent="0.35">
      <c r="C52" s="19" t="s">
        <v>65</v>
      </c>
      <c r="D52" s="56">
        <v>0</v>
      </c>
      <c r="E52" s="53"/>
      <c r="K52" s="22"/>
      <c r="L52" s="22"/>
      <c r="M52" s="22"/>
      <c r="N52" s="22"/>
      <c r="O52" s="22"/>
      <c r="P52" s="22"/>
      <c r="Q52" s="22"/>
      <c r="R52" s="22"/>
    </row>
    <row r="53" spans="3:23" x14ac:dyDescent="0.35">
      <c r="C53" s="19" t="s">
        <v>66</v>
      </c>
      <c r="D53" s="56">
        <v>0</v>
      </c>
      <c r="E53" s="53"/>
      <c r="K53" s="22"/>
      <c r="L53" s="22"/>
      <c r="M53" s="22"/>
      <c r="N53" s="22"/>
      <c r="O53" s="22"/>
      <c r="P53" s="22"/>
      <c r="Q53" s="22"/>
      <c r="R53" s="22"/>
    </row>
    <row r="54" spans="3:23" x14ac:dyDescent="0.35">
      <c r="C54" s="19" t="s">
        <v>67</v>
      </c>
      <c r="D54" s="56">
        <v>0</v>
      </c>
      <c r="E54" s="53"/>
      <c r="K54" s="22"/>
      <c r="L54" s="22"/>
      <c r="M54" s="22"/>
      <c r="N54" s="22"/>
      <c r="O54" s="22"/>
      <c r="P54" s="22"/>
      <c r="Q54" s="22"/>
      <c r="R54" s="22"/>
    </row>
    <row r="55" spans="3:23" s="10" customFormat="1" ht="21.75" customHeight="1" x14ac:dyDescent="0.35">
      <c r="C55" s="16" t="s">
        <v>68</v>
      </c>
      <c r="D55" s="17">
        <f>+D56+D57+D58+D59+D60+D61+D62+D63+D64</f>
        <v>11241000</v>
      </c>
      <c r="E55" s="57"/>
      <c r="F55" s="58">
        <f>+F56+F57+F58+F60+F61+F63</f>
        <v>458910.85</v>
      </c>
      <c r="G55" s="58">
        <f>+G56+G57+G58+G60+G61+G63</f>
        <v>0</v>
      </c>
      <c r="H55" s="58">
        <f>+H56+H57+H58+H60+H61+H63</f>
        <v>0</v>
      </c>
      <c r="I55" s="58">
        <f>+I56+I60+I63</f>
        <v>2105727.2799999998</v>
      </c>
      <c r="J55" s="58">
        <v>0</v>
      </c>
      <c r="K55" s="58">
        <f>+K56</f>
        <v>1705</v>
      </c>
      <c r="L55" s="58">
        <f>+L56+L57+L58+L60+L64</f>
        <v>1826487.27</v>
      </c>
      <c r="M55" s="58">
        <f>+M56+M59</f>
        <v>669030.82000000007</v>
      </c>
      <c r="N55" s="58">
        <f>+N59+N60</f>
        <v>2258004.81</v>
      </c>
      <c r="O55" s="58">
        <f>+O59+O60+O56</f>
        <v>453873.31</v>
      </c>
      <c r="P55" s="58">
        <f>+P59+P60+P56</f>
        <v>266171.81</v>
      </c>
      <c r="Q55" s="58">
        <f>+Q59+Q60+Q56</f>
        <v>287691</v>
      </c>
      <c r="R55" s="58"/>
      <c r="S55" s="15"/>
      <c r="T55" s="15"/>
      <c r="U55" s="15"/>
      <c r="V55" s="15"/>
      <c r="W55" s="15"/>
    </row>
    <row r="56" spans="3:23" x14ac:dyDescent="0.3">
      <c r="C56" s="19" t="s">
        <v>69</v>
      </c>
      <c r="D56" s="20">
        <f>+'[1]Resumen '!I143</f>
        <v>2944000</v>
      </c>
      <c r="E56" s="22"/>
      <c r="F56" s="22">
        <v>0</v>
      </c>
      <c r="G56" s="22">
        <v>0</v>
      </c>
      <c r="H56" s="22">
        <v>0</v>
      </c>
      <c r="I56" s="22">
        <v>192959</v>
      </c>
      <c r="K56" s="22">
        <v>1705</v>
      </c>
      <c r="L56" s="22">
        <v>149480.81</v>
      </c>
      <c r="M56" s="22">
        <v>109030.82</v>
      </c>
      <c r="N56" s="22"/>
      <c r="O56" s="22">
        <v>21830</v>
      </c>
      <c r="P56" s="22">
        <v>87273.9</v>
      </c>
      <c r="Q56" s="22">
        <v>7500</v>
      </c>
      <c r="R56" s="22"/>
    </row>
    <row r="57" spans="3:23" x14ac:dyDescent="0.35">
      <c r="C57" s="19" t="s">
        <v>70</v>
      </c>
      <c r="D57" s="20">
        <f>+'[1]Resumen '!I148</f>
        <v>150000</v>
      </c>
      <c r="E57" s="59"/>
      <c r="F57" s="22">
        <v>0</v>
      </c>
      <c r="G57" s="22">
        <v>0</v>
      </c>
      <c r="H57" s="22">
        <v>0</v>
      </c>
      <c r="K57" s="22"/>
      <c r="L57" s="22">
        <v>135204.4</v>
      </c>
      <c r="M57" s="22"/>
      <c r="N57" s="22"/>
      <c r="O57" s="22"/>
      <c r="P57" s="22"/>
      <c r="Q57" s="22"/>
      <c r="R57" s="22"/>
    </row>
    <row r="58" spans="3:23" x14ac:dyDescent="0.35">
      <c r="C58" s="19" t="s">
        <v>71</v>
      </c>
      <c r="D58" s="20">
        <f>+'[1]Resumen '!I150</f>
        <v>367000</v>
      </c>
      <c r="E58" s="59"/>
      <c r="F58" s="60">
        <v>0</v>
      </c>
      <c r="G58" s="60">
        <v>0</v>
      </c>
      <c r="H58" s="60">
        <v>0</v>
      </c>
      <c r="K58" s="22"/>
      <c r="L58" s="22">
        <v>1705</v>
      </c>
      <c r="M58" s="22"/>
      <c r="N58" s="22"/>
      <c r="O58" s="22"/>
      <c r="P58" s="22"/>
      <c r="Q58" s="22"/>
      <c r="R58" s="22"/>
    </row>
    <row r="59" spans="3:23" x14ac:dyDescent="0.35">
      <c r="C59" s="19" t="s">
        <v>72</v>
      </c>
      <c r="D59" s="20">
        <v>0</v>
      </c>
      <c r="E59" s="59"/>
      <c r="F59" s="60"/>
      <c r="G59" s="60"/>
      <c r="H59" s="60"/>
      <c r="K59" s="22"/>
      <c r="L59" s="22">
        <v>560000</v>
      </c>
      <c r="M59" s="22">
        <v>560000</v>
      </c>
      <c r="N59" s="2">
        <v>2157999.81</v>
      </c>
      <c r="O59" s="2">
        <v>0</v>
      </c>
      <c r="P59" s="2"/>
      <c r="Q59" s="2"/>
      <c r="R59" s="2"/>
    </row>
    <row r="60" spans="3:23" x14ac:dyDescent="0.3">
      <c r="C60" s="19" t="s">
        <v>73</v>
      </c>
      <c r="D60" s="61">
        <f>+'[1]Resumen '!I154</f>
        <v>5780000</v>
      </c>
      <c r="E60" s="62"/>
      <c r="F60" s="60">
        <v>458910.85</v>
      </c>
      <c r="G60" s="60"/>
      <c r="H60" s="60"/>
      <c r="I60" s="22">
        <v>1739138</v>
      </c>
      <c r="K60" s="22"/>
      <c r="L60" s="22">
        <v>1540097.06</v>
      </c>
      <c r="M60" s="22"/>
      <c r="N60" s="2">
        <v>100005</v>
      </c>
      <c r="O60" s="2">
        <v>432043.31</v>
      </c>
      <c r="P60" s="2">
        <v>178897.91</v>
      </c>
      <c r="Q60" s="2">
        <v>280191</v>
      </c>
      <c r="R60" s="2"/>
    </row>
    <row r="61" spans="3:23" x14ac:dyDescent="0.3">
      <c r="C61" s="19" t="s">
        <v>74</v>
      </c>
      <c r="D61" s="20">
        <f>+'[1]Resumen '!I159</f>
        <v>600000</v>
      </c>
      <c r="E61" s="60"/>
      <c r="F61" s="60">
        <v>0</v>
      </c>
      <c r="G61" s="60">
        <v>0</v>
      </c>
      <c r="H61" s="60">
        <v>0</v>
      </c>
      <c r="K61" s="22"/>
      <c r="L61" s="22"/>
      <c r="M61" s="22"/>
      <c r="N61" s="22"/>
      <c r="O61" s="22"/>
      <c r="P61" s="22"/>
      <c r="Q61" s="22"/>
      <c r="R61" s="22"/>
    </row>
    <row r="62" spans="3:23" x14ac:dyDescent="0.35">
      <c r="C62" s="19" t="s">
        <v>75</v>
      </c>
      <c r="D62" s="20">
        <v>0</v>
      </c>
      <c r="E62" s="63"/>
      <c r="F62" s="60"/>
      <c r="G62" s="60"/>
      <c r="H62" s="60"/>
      <c r="K62" s="22"/>
      <c r="L62" s="22"/>
      <c r="M62" s="22"/>
      <c r="N62" s="22"/>
      <c r="O62" s="22"/>
      <c r="P62" s="22"/>
      <c r="Q62" s="22"/>
      <c r="R62" s="22"/>
    </row>
    <row r="63" spans="3:23" x14ac:dyDescent="0.3">
      <c r="C63" s="19" t="s">
        <v>76</v>
      </c>
      <c r="D63" s="20">
        <f>+'[1]Resumen '!I161</f>
        <v>1400000</v>
      </c>
      <c r="E63" s="60"/>
      <c r="F63" s="60">
        <v>0</v>
      </c>
      <c r="G63" s="60">
        <v>0</v>
      </c>
      <c r="H63" s="60">
        <v>0</v>
      </c>
      <c r="I63" s="22">
        <v>173630.28</v>
      </c>
      <c r="K63" s="22"/>
      <c r="L63" s="22"/>
      <c r="M63" s="22"/>
      <c r="N63" s="22"/>
      <c r="O63" s="22"/>
      <c r="P63" s="22"/>
      <c r="Q63" s="22"/>
      <c r="R63" s="22"/>
    </row>
    <row r="64" spans="3:23" x14ac:dyDescent="0.35">
      <c r="C64" s="19" t="s">
        <v>77</v>
      </c>
      <c r="D64" s="64">
        <v>0</v>
      </c>
      <c r="E64" s="53"/>
      <c r="F64" s="65"/>
      <c r="G64" s="65"/>
      <c r="H64" s="65"/>
      <c r="K64" s="22"/>
      <c r="L64" s="22">
        <v>0</v>
      </c>
      <c r="M64" s="22"/>
      <c r="N64" s="22"/>
      <c r="O64" s="22"/>
      <c r="P64" s="22"/>
      <c r="Q64" s="22"/>
      <c r="R64" s="22"/>
    </row>
    <row r="65" spans="3:23" s="69" customFormat="1" ht="22.5" customHeight="1" x14ac:dyDescent="0.35">
      <c r="C65" s="66" t="s">
        <v>78</v>
      </c>
      <c r="D65" s="67">
        <f>+D67</f>
        <v>127755000</v>
      </c>
      <c r="E65" s="57"/>
      <c r="F65" s="55">
        <f>+F67</f>
        <v>0</v>
      </c>
      <c r="G65" s="55">
        <f>+G67</f>
        <v>0</v>
      </c>
      <c r="H65" s="55">
        <f>+H67</f>
        <v>0</v>
      </c>
      <c r="I65" s="18"/>
      <c r="J65" s="18"/>
      <c r="K65" s="18">
        <f t="shared" ref="K65:Q65" si="2">+K67</f>
        <v>0</v>
      </c>
      <c r="L65" s="18">
        <f t="shared" si="2"/>
        <v>4227398.67</v>
      </c>
      <c r="M65" s="18">
        <f t="shared" si="2"/>
        <v>4227398.67</v>
      </c>
      <c r="N65" s="18">
        <f t="shared" si="2"/>
        <v>0</v>
      </c>
      <c r="O65" s="18">
        <f t="shared" si="2"/>
        <v>3643755.54</v>
      </c>
      <c r="P65" s="18">
        <f t="shared" si="2"/>
        <v>0</v>
      </c>
      <c r="Q65" s="18">
        <f t="shared" si="2"/>
        <v>0</v>
      </c>
      <c r="R65" s="18"/>
      <c r="S65" s="68"/>
      <c r="T65" s="68"/>
      <c r="U65" s="68"/>
      <c r="V65" s="68"/>
      <c r="W65" s="68"/>
    </row>
    <row r="66" spans="3:23" x14ac:dyDescent="0.35">
      <c r="C66" s="19" t="s">
        <v>79</v>
      </c>
      <c r="D66" s="70"/>
      <c r="E66" s="53"/>
      <c r="F66" s="65"/>
      <c r="G66" s="65"/>
      <c r="H66" s="65"/>
      <c r="K66" s="22"/>
      <c r="L66" s="22"/>
      <c r="M66" s="22"/>
      <c r="N66" s="22"/>
      <c r="O66" s="22"/>
      <c r="P66" s="22"/>
      <c r="Q66" s="22"/>
      <c r="R66" s="22"/>
    </row>
    <row r="67" spans="3:23" x14ac:dyDescent="0.35">
      <c r="C67" s="19" t="s">
        <v>80</v>
      </c>
      <c r="D67" s="71">
        <f>+'[1]Resumen '!I163</f>
        <v>127755000</v>
      </c>
      <c r="E67" s="53"/>
      <c r="F67" s="22">
        <v>0</v>
      </c>
      <c r="G67" s="22">
        <v>0</v>
      </c>
      <c r="H67" s="22">
        <v>0</v>
      </c>
      <c r="K67" s="22">
        <v>0</v>
      </c>
      <c r="L67" s="22">
        <v>4227398.67</v>
      </c>
      <c r="M67" s="22">
        <v>4227398.67</v>
      </c>
      <c r="N67" s="72"/>
      <c r="O67" s="72">
        <v>3643755.54</v>
      </c>
      <c r="P67" s="72"/>
      <c r="Q67" s="72"/>
      <c r="R67" s="72"/>
    </row>
    <row r="68" spans="3:23" x14ac:dyDescent="0.35">
      <c r="C68" s="19" t="s">
        <v>81</v>
      </c>
      <c r="D68" s="70">
        <v>0</v>
      </c>
      <c r="K68" s="22"/>
      <c r="N68" s="22"/>
      <c r="O68" s="22"/>
      <c r="P68" s="22"/>
      <c r="Q68" s="22"/>
      <c r="R68" s="22"/>
    </row>
    <row r="69" spans="3:23" x14ac:dyDescent="0.35">
      <c r="C69" s="19" t="s">
        <v>82</v>
      </c>
      <c r="D69" s="70"/>
      <c r="K69" s="22"/>
      <c r="L69" s="22"/>
      <c r="M69" s="22"/>
      <c r="N69" s="22"/>
      <c r="O69" s="22"/>
      <c r="P69" s="22"/>
      <c r="Q69" s="22"/>
      <c r="R69" s="22"/>
    </row>
    <row r="70" spans="3:23" s="10" customFormat="1" ht="20.25" x14ac:dyDescent="0.3">
      <c r="C70" s="66" t="s">
        <v>83</v>
      </c>
      <c r="D70" s="18">
        <f>+D71+D72</f>
        <v>0</v>
      </c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5"/>
      <c r="T70" s="15"/>
      <c r="U70" s="15"/>
      <c r="V70" s="15"/>
      <c r="W70" s="15"/>
    </row>
    <row r="71" spans="3:23" x14ac:dyDescent="0.35">
      <c r="C71" s="19" t="s">
        <v>84</v>
      </c>
      <c r="D71" s="70">
        <v>0</v>
      </c>
      <c r="K71" s="22"/>
      <c r="L71" s="22"/>
      <c r="M71" s="22"/>
      <c r="N71" s="22"/>
      <c r="O71" s="22"/>
      <c r="P71" s="22"/>
      <c r="Q71" s="22"/>
      <c r="R71" s="22"/>
    </row>
    <row r="72" spans="3:23" x14ac:dyDescent="0.35">
      <c r="C72" s="73" t="s">
        <v>85</v>
      </c>
      <c r="D72" s="74">
        <v>0</v>
      </c>
      <c r="K72" s="22"/>
      <c r="L72" s="22"/>
      <c r="M72" s="22"/>
      <c r="N72" s="22"/>
      <c r="O72" s="22"/>
      <c r="P72" s="22"/>
      <c r="Q72" s="22"/>
      <c r="R72" s="22"/>
    </row>
    <row r="73" spans="3:23" s="10" customFormat="1" ht="20.25" x14ac:dyDescent="0.3">
      <c r="C73" s="66" t="s">
        <v>86</v>
      </c>
      <c r="D73" s="18">
        <f>+D76</f>
        <v>0</v>
      </c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5"/>
      <c r="T73" s="15"/>
      <c r="U73" s="15"/>
      <c r="V73" s="15"/>
      <c r="W73" s="15"/>
    </row>
    <row r="74" spans="3:23" x14ac:dyDescent="0.35">
      <c r="C74" s="25" t="s">
        <v>87</v>
      </c>
      <c r="D74" s="70"/>
      <c r="K74" s="22"/>
      <c r="L74" s="22"/>
      <c r="M74" s="22"/>
      <c r="N74" s="22"/>
      <c r="O74" s="22"/>
      <c r="P74" s="22"/>
      <c r="Q74" s="22"/>
      <c r="R74" s="22"/>
    </row>
    <row r="75" spans="3:23" x14ac:dyDescent="0.35">
      <c r="C75" s="19" t="s">
        <v>88</v>
      </c>
      <c r="D75" s="70">
        <v>0</v>
      </c>
      <c r="K75" s="22"/>
      <c r="L75" s="22"/>
      <c r="M75" s="22"/>
      <c r="N75" s="22"/>
      <c r="O75" s="22"/>
      <c r="P75" s="22"/>
      <c r="Q75" s="22"/>
      <c r="R75" s="22"/>
    </row>
    <row r="76" spans="3:23" x14ac:dyDescent="0.35">
      <c r="C76" s="19" t="s">
        <v>89</v>
      </c>
      <c r="D76" s="70">
        <v>0</v>
      </c>
      <c r="K76" s="22"/>
      <c r="L76" s="22"/>
      <c r="M76" s="22"/>
      <c r="N76" s="22"/>
      <c r="O76" s="22"/>
      <c r="P76" s="22"/>
      <c r="Q76" s="22"/>
      <c r="R76" s="22"/>
    </row>
    <row r="77" spans="3:23" s="10" customFormat="1" x14ac:dyDescent="0.35">
      <c r="C77" s="66" t="s">
        <v>90</v>
      </c>
      <c r="D77" s="18">
        <f>+D78+D79+D80+D81+D83+D84+D85+D86</f>
        <v>0</v>
      </c>
      <c r="E77" s="57"/>
      <c r="F77" s="58">
        <f t="shared" ref="F77:Q77" si="3">+F79</f>
        <v>14201534.24</v>
      </c>
      <c r="G77" s="58">
        <f t="shared" si="3"/>
        <v>16502533.899999999</v>
      </c>
      <c r="H77" s="58">
        <f t="shared" si="3"/>
        <v>28725321.809999999</v>
      </c>
      <c r="I77" s="58">
        <f t="shared" si="3"/>
        <v>10753638.779999999</v>
      </c>
      <c r="J77" s="58">
        <f t="shared" si="3"/>
        <v>18825817.530000001</v>
      </c>
      <c r="K77" s="58">
        <f t="shared" si="3"/>
        <v>16568988.84</v>
      </c>
      <c r="L77" s="58">
        <f t="shared" si="3"/>
        <v>8957631.7899999991</v>
      </c>
      <c r="M77" s="58">
        <f t="shared" si="3"/>
        <v>32700681.399999999</v>
      </c>
      <c r="N77" s="58">
        <f t="shared" si="3"/>
        <v>0</v>
      </c>
      <c r="O77" s="58">
        <f t="shared" si="3"/>
        <v>35888736.719999999</v>
      </c>
      <c r="P77" s="58">
        <f t="shared" si="3"/>
        <v>159528237.91</v>
      </c>
      <c r="Q77" s="58">
        <f t="shared" si="3"/>
        <v>688887.29</v>
      </c>
      <c r="R77" s="58"/>
      <c r="S77" s="15"/>
      <c r="T77" s="15"/>
      <c r="U77" s="15"/>
      <c r="V77" s="15"/>
      <c r="W77" s="15"/>
    </row>
    <row r="78" spans="3:23" x14ac:dyDescent="0.35">
      <c r="C78" s="75" t="s">
        <v>91</v>
      </c>
      <c r="D78" s="70"/>
      <c r="K78" s="22"/>
      <c r="L78" s="22"/>
      <c r="M78" s="22"/>
      <c r="N78" s="22"/>
      <c r="O78" s="22"/>
      <c r="P78" s="22"/>
      <c r="Q78" s="22"/>
      <c r="R78" s="22"/>
    </row>
    <row r="79" spans="3:23" s="34" customFormat="1" x14ac:dyDescent="0.35">
      <c r="C79" s="25" t="s">
        <v>92</v>
      </c>
      <c r="D79" s="76"/>
      <c r="E79" s="26"/>
      <c r="F79" s="23">
        <v>14201534.24</v>
      </c>
      <c r="G79" s="23">
        <v>16502533.899999999</v>
      </c>
      <c r="H79" s="23">
        <v>28725321.809999999</v>
      </c>
      <c r="I79" s="23">
        <v>10753638.779999999</v>
      </c>
      <c r="J79" s="23">
        <v>18825817.530000001</v>
      </c>
      <c r="K79" s="23">
        <v>16568988.84</v>
      </c>
      <c r="L79" s="23">
        <v>8957631.7899999991</v>
      </c>
      <c r="M79" s="23">
        <v>32700681.399999999</v>
      </c>
      <c r="N79" s="23"/>
      <c r="O79" s="23">
        <v>35888736.719999999</v>
      </c>
      <c r="P79" s="23">
        <v>159528237.91</v>
      </c>
      <c r="Q79" s="23">
        <v>688887.29</v>
      </c>
      <c r="R79" s="23"/>
      <c r="S79" s="32"/>
      <c r="T79" s="32"/>
      <c r="U79" s="32"/>
      <c r="V79" s="32"/>
      <c r="W79" s="32"/>
    </row>
    <row r="80" spans="3:23" s="34" customFormat="1" x14ac:dyDescent="0.3">
      <c r="C80" s="25" t="s">
        <v>93</v>
      </c>
      <c r="D80" s="76"/>
      <c r="E80" s="77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32"/>
      <c r="T80" s="32"/>
      <c r="U80" s="32"/>
      <c r="V80" s="32"/>
      <c r="W80" s="32"/>
    </row>
    <row r="81" spans="3:23" ht="20.25" x14ac:dyDescent="0.3">
      <c r="C81" s="66" t="s">
        <v>94</v>
      </c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</row>
    <row r="82" spans="3:23" s="34" customFormat="1" x14ac:dyDescent="0.35">
      <c r="C82" s="79"/>
      <c r="D82" s="80"/>
      <c r="E82" s="26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32"/>
      <c r="T82" s="32"/>
      <c r="U82" s="32"/>
      <c r="V82" s="32"/>
      <c r="W82" s="32"/>
    </row>
    <row r="83" spans="3:23" s="34" customFormat="1" ht="20.25" x14ac:dyDescent="0.3">
      <c r="C83" s="81" t="s">
        <v>95</v>
      </c>
      <c r="D83" s="82"/>
      <c r="E83" s="78"/>
      <c r="F83" s="78"/>
      <c r="G83" s="78"/>
      <c r="H83" s="78"/>
      <c r="I83" s="83"/>
      <c r="J83" s="83"/>
      <c r="K83" s="83"/>
      <c r="L83" s="83"/>
      <c r="M83" s="83"/>
      <c r="N83" s="83"/>
      <c r="O83" s="83"/>
      <c r="P83" s="83"/>
      <c r="Q83" s="83"/>
      <c r="R83" s="83"/>
      <c r="S83" s="32"/>
      <c r="T83" s="32"/>
      <c r="U83" s="32"/>
      <c r="V83" s="32"/>
      <c r="W83" s="32"/>
    </row>
    <row r="84" spans="3:23" s="34" customFormat="1" x14ac:dyDescent="0.35">
      <c r="C84" s="73" t="s">
        <v>96</v>
      </c>
      <c r="D84" s="74"/>
      <c r="E84" s="26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32"/>
      <c r="T84" s="32"/>
      <c r="U84" s="32"/>
      <c r="V84" s="32"/>
      <c r="W84" s="32"/>
    </row>
    <row r="85" spans="3:23" ht="20.25" x14ac:dyDescent="0.3">
      <c r="C85" s="66" t="s">
        <v>97</v>
      </c>
      <c r="D85" s="78"/>
      <c r="E85" s="78"/>
      <c r="F85" s="78"/>
      <c r="G85" s="78"/>
      <c r="H85" s="78"/>
      <c r="I85" s="83"/>
      <c r="J85" s="83"/>
      <c r="K85" s="83"/>
      <c r="L85" s="83"/>
      <c r="M85" s="83"/>
      <c r="N85" s="83"/>
      <c r="O85" s="83"/>
      <c r="P85" s="83"/>
      <c r="Q85" s="83"/>
      <c r="R85" s="83"/>
    </row>
    <row r="86" spans="3:23" s="87" customFormat="1" x14ac:dyDescent="0.25">
      <c r="C86" s="46" t="s">
        <v>98</v>
      </c>
      <c r="D86" s="70"/>
      <c r="E86" s="84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6"/>
      <c r="T86" s="86"/>
      <c r="U86" s="86"/>
      <c r="V86" s="86"/>
      <c r="W86" s="86"/>
    </row>
    <row r="87" spans="3:23" s="92" customFormat="1" ht="35.1" customHeight="1" x14ac:dyDescent="0.25">
      <c r="C87" s="88" t="s">
        <v>99</v>
      </c>
      <c r="D87" s="89">
        <f>+D77+D73+D70+D65+D55+D48+D39+D29+D19+D10</f>
        <v>910230027</v>
      </c>
      <c r="E87" s="90"/>
      <c r="F87" s="89">
        <f>+F65+F55+F39+F29+F19+F10+F77</f>
        <v>67921626.560000002</v>
      </c>
      <c r="G87" s="89">
        <f>+G65+G55+G39+G29+G19+G10+G77</f>
        <v>64720300.289999999</v>
      </c>
      <c r="H87" s="89">
        <f>+H65+H55+H39+H29+H19+H10+H77</f>
        <v>77795118.079999998</v>
      </c>
      <c r="I87" s="89">
        <f>+I77+I55+I29+I19+I10</f>
        <v>65737836.640000001</v>
      </c>
      <c r="J87" s="89">
        <f>+J77+J39+J29+J19+J10</f>
        <v>72326971.260000005</v>
      </c>
      <c r="K87" s="89">
        <f>+K77+K55+K29+K19+K10+K65</f>
        <v>69359922.030000001</v>
      </c>
      <c r="L87" s="89">
        <f>+L29+L19+L10+L77+L55</f>
        <v>71000283.189999983</v>
      </c>
      <c r="M87" s="89">
        <f>+M77+M65+M55+M39+M29+M19+M10</f>
        <v>68841736.870000005</v>
      </c>
      <c r="N87" s="89">
        <f>+N77+N65+N55+N29+N19+N10</f>
        <v>61658492.850000009</v>
      </c>
      <c r="O87" s="89">
        <f>+O77+O65+O55+O29+O19+O10</f>
        <v>70815936.099999994</v>
      </c>
      <c r="P87" s="89">
        <f>+P77+P65+P55+P29+P19+P10</f>
        <v>219028158.32000002</v>
      </c>
      <c r="Q87" s="89">
        <f>+Q55+Q29+Q19+Q10+Q77</f>
        <v>71025882.940000013</v>
      </c>
      <c r="R87" s="89"/>
      <c r="S87" s="91"/>
      <c r="T87" s="91"/>
      <c r="U87" s="91"/>
      <c r="V87" s="91"/>
      <c r="W87" s="91"/>
    </row>
    <row r="88" spans="3:23" s="97" customFormat="1" ht="29.45" customHeight="1" x14ac:dyDescent="0.25">
      <c r="C88" s="135" t="s">
        <v>100</v>
      </c>
      <c r="D88" s="135"/>
      <c r="E88" s="93"/>
      <c r="F88" s="94"/>
      <c r="G88" s="94"/>
      <c r="H88" s="94"/>
      <c r="I88" s="94"/>
      <c r="J88" s="94"/>
      <c r="K88" s="95"/>
      <c r="L88" s="95"/>
      <c r="M88" s="95"/>
      <c r="N88" s="95"/>
      <c r="O88" s="95"/>
      <c r="P88" s="95"/>
      <c r="Q88" s="95"/>
      <c r="R88" s="95"/>
      <c r="S88" s="96"/>
      <c r="T88" s="96"/>
      <c r="U88" s="96"/>
      <c r="V88" s="96"/>
      <c r="W88" s="96"/>
    </row>
    <row r="89" spans="3:23" s="34" customFormat="1" x14ac:dyDescent="0.35">
      <c r="C89" s="98" t="s">
        <v>101</v>
      </c>
      <c r="D89" s="99"/>
      <c r="E89" s="26"/>
      <c r="F89" s="23"/>
      <c r="G89" s="23"/>
      <c r="H89" s="23"/>
      <c r="I89" s="23"/>
      <c r="J89" s="23"/>
      <c r="K89" s="1"/>
      <c r="L89" s="1"/>
      <c r="M89" s="1"/>
      <c r="N89" s="1"/>
      <c r="O89" s="1"/>
      <c r="P89" s="1"/>
      <c r="Q89" s="1"/>
      <c r="R89" s="1"/>
      <c r="S89" s="32"/>
      <c r="T89" s="32"/>
      <c r="U89" s="32"/>
      <c r="V89" s="32"/>
      <c r="W89" s="32"/>
    </row>
    <row r="90" spans="3:23" s="34" customFormat="1" x14ac:dyDescent="0.35">
      <c r="C90" s="100" t="s">
        <v>102</v>
      </c>
      <c r="D90" s="99"/>
      <c r="E90" s="26"/>
      <c r="F90" s="23"/>
      <c r="G90" s="23"/>
      <c r="H90" s="23"/>
      <c r="I90" s="23"/>
      <c r="J90" s="23"/>
      <c r="K90" s="1"/>
      <c r="L90" s="1"/>
      <c r="M90" s="1"/>
      <c r="N90" s="1"/>
      <c r="O90" s="1"/>
      <c r="P90" s="1"/>
      <c r="Q90" s="1"/>
      <c r="R90" s="1"/>
      <c r="S90" s="32"/>
      <c r="T90" s="32"/>
      <c r="U90" s="32"/>
      <c r="V90" s="32"/>
      <c r="W90" s="32"/>
    </row>
    <row r="91" spans="3:23" s="34" customFormat="1" x14ac:dyDescent="0.35">
      <c r="C91" s="100" t="s">
        <v>103</v>
      </c>
      <c r="D91" s="99"/>
      <c r="E91" s="26"/>
      <c r="F91" s="23"/>
      <c r="G91" s="23"/>
      <c r="H91" s="23"/>
      <c r="I91" s="101"/>
      <c r="J91" s="23"/>
      <c r="K91" s="1"/>
      <c r="L91" s="1"/>
      <c r="M91" s="1"/>
      <c r="N91" s="1"/>
      <c r="O91" s="1"/>
      <c r="P91" s="1"/>
      <c r="Q91" s="1"/>
      <c r="R91" s="1"/>
      <c r="S91" s="32"/>
      <c r="T91" s="32"/>
      <c r="U91" s="32"/>
      <c r="V91" s="32"/>
      <c r="W91" s="32"/>
    </row>
    <row r="92" spans="3:23" s="34" customFormat="1" ht="38.25" x14ac:dyDescent="0.35">
      <c r="C92" s="102" t="s">
        <v>104</v>
      </c>
      <c r="D92" s="99"/>
      <c r="E92" s="26"/>
      <c r="F92" s="23"/>
      <c r="G92" s="23"/>
      <c r="H92" s="23"/>
      <c r="I92" s="103"/>
      <c r="J92" s="103"/>
      <c r="K92" s="1"/>
      <c r="L92" s="1"/>
      <c r="M92" s="1"/>
      <c r="N92" s="1"/>
      <c r="O92" s="1"/>
      <c r="P92" s="1"/>
      <c r="Q92" s="1"/>
      <c r="R92" s="1"/>
      <c r="S92" s="32"/>
      <c r="T92" s="32"/>
      <c r="U92" s="32"/>
      <c r="V92" s="32"/>
      <c r="W92" s="32"/>
    </row>
    <row r="93" spans="3:23" s="34" customFormat="1" x14ac:dyDescent="0.35">
      <c r="C93" s="104"/>
      <c r="D93" s="99"/>
      <c r="E93" s="26"/>
      <c r="F93" s="23"/>
      <c r="G93" s="23"/>
      <c r="H93" s="23"/>
      <c r="I93" s="103"/>
      <c r="J93" s="103"/>
      <c r="K93" s="1"/>
      <c r="L93" s="105"/>
      <c r="M93" s="1"/>
      <c r="N93" s="1"/>
      <c r="O93" s="1"/>
      <c r="P93" s="1"/>
      <c r="Q93" s="1"/>
      <c r="R93" s="1"/>
      <c r="S93" s="32"/>
      <c r="T93" s="32"/>
      <c r="U93" s="32"/>
      <c r="V93" s="32"/>
      <c r="W93" s="32"/>
    </row>
    <row r="94" spans="3:23" s="34" customFormat="1" x14ac:dyDescent="0.35">
      <c r="C94" s="104"/>
      <c r="D94" s="99"/>
      <c r="E94" s="26"/>
      <c r="F94" s="23"/>
      <c r="G94" s="23"/>
      <c r="H94" s="23"/>
      <c r="I94" s="23"/>
      <c r="J94" s="23"/>
      <c r="K94" s="1"/>
      <c r="L94" s="105"/>
      <c r="M94" s="1"/>
      <c r="N94" s="1"/>
      <c r="O94" s="1"/>
      <c r="P94" s="1"/>
      <c r="Q94" s="1"/>
      <c r="R94" s="1"/>
      <c r="S94" s="32"/>
      <c r="T94" s="32"/>
      <c r="U94" s="32"/>
      <c r="V94" s="32"/>
      <c r="W94" s="32"/>
    </row>
    <row r="95" spans="3:23" s="34" customFormat="1" x14ac:dyDescent="0.35">
      <c r="C95" s="104"/>
      <c r="D95" s="99"/>
      <c r="E95" s="26"/>
      <c r="F95" s="23"/>
      <c r="G95" s="23"/>
      <c r="H95" s="23"/>
      <c r="I95" s="23"/>
      <c r="J95" s="23"/>
      <c r="K95" s="1"/>
      <c r="L95" s="1"/>
      <c r="M95" s="1"/>
      <c r="N95" s="1"/>
      <c r="O95" s="1"/>
      <c r="P95" s="1"/>
      <c r="Q95" s="1"/>
      <c r="R95" s="1"/>
      <c r="S95" s="32"/>
      <c r="T95" s="32"/>
      <c r="U95" s="32"/>
      <c r="V95" s="32"/>
      <c r="W95" s="32"/>
    </row>
    <row r="96" spans="3:23" s="34" customFormat="1" ht="24.75" x14ac:dyDescent="0.45">
      <c r="C96" s="104"/>
      <c r="D96" s="99"/>
      <c r="E96" s="26"/>
      <c r="F96" s="23"/>
      <c r="G96" s="23"/>
      <c r="H96" s="23"/>
      <c r="I96" s="23"/>
      <c r="J96" s="23"/>
      <c r="K96" s="106"/>
      <c r="L96" s="106"/>
      <c r="M96" s="106"/>
      <c r="N96" s="106"/>
      <c r="O96" s="106"/>
      <c r="P96" s="106"/>
      <c r="Q96" s="106"/>
      <c r="R96" s="1"/>
      <c r="S96" s="32"/>
      <c r="T96" s="32"/>
      <c r="U96" s="32"/>
      <c r="V96" s="32"/>
      <c r="W96" s="32"/>
    </row>
    <row r="97" spans="1:23" s="34" customFormat="1" ht="24.75" x14ac:dyDescent="0.45">
      <c r="C97" s="104"/>
      <c r="D97" s="99"/>
      <c r="E97" s="26"/>
      <c r="F97" s="23"/>
      <c r="G97" s="23"/>
      <c r="H97" s="23"/>
      <c r="I97" s="23"/>
      <c r="J97" s="23"/>
      <c r="K97" s="106"/>
      <c r="L97" s="106"/>
      <c r="M97" s="106"/>
      <c r="N97" s="106"/>
      <c r="O97" s="106"/>
      <c r="P97" s="106"/>
      <c r="Q97" s="106"/>
      <c r="R97" s="1"/>
      <c r="S97" s="32"/>
      <c r="T97" s="32"/>
      <c r="U97" s="32"/>
      <c r="V97" s="32"/>
      <c r="W97" s="32"/>
    </row>
    <row r="98" spans="1:23" s="34" customFormat="1" ht="23.45" customHeight="1" x14ac:dyDescent="0.3">
      <c r="A98" s="136" t="s">
        <v>105</v>
      </c>
      <c r="B98" s="136"/>
      <c r="C98" s="136"/>
      <c r="D98" s="107"/>
      <c r="E98" s="108" t="s">
        <v>106</v>
      </c>
      <c r="F98" s="109"/>
      <c r="G98" s="109"/>
      <c r="H98" s="109"/>
      <c r="I98" s="109"/>
      <c r="J98" s="109"/>
      <c r="K98" s="110"/>
      <c r="L98" s="110"/>
      <c r="M98" s="110"/>
      <c r="N98" s="111"/>
      <c r="O98" s="111"/>
      <c r="P98" s="111"/>
      <c r="Q98" s="110"/>
      <c r="R98" s="109"/>
      <c r="S98" s="32"/>
      <c r="T98" s="32"/>
      <c r="U98" s="32"/>
      <c r="V98" s="32"/>
      <c r="W98" s="32"/>
    </row>
    <row r="99" spans="1:23" s="113" customFormat="1" ht="28.5" x14ac:dyDescent="0.4">
      <c r="A99" s="112" t="s">
        <v>107</v>
      </c>
      <c r="B99" s="112"/>
      <c r="D99" s="112" t="s">
        <v>108</v>
      </c>
      <c r="E99" s="112"/>
      <c r="F99" s="112"/>
      <c r="H99" s="112"/>
      <c r="I99" s="112"/>
      <c r="J99" s="112" t="s">
        <v>109</v>
      </c>
      <c r="K99" s="114"/>
      <c r="L99" s="114"/>
      <c r="M99" s="114"/>
      <c r="N99" s="114"/>
      <c r="O99" s="114"/>
      <c r="P99" s="114"/>
      <c r="Q99" s="114"/>
      <c r="R99" s="115"/>
      <c r="S99" s="116"/>
      <c r="T99" s="116"/>
      <c r="U99" s="116"/>
      <c r="V99" s="116"/>
      <c r="W99" s="116"/>
    </row>
    <row r="100" spans="1:23" s="117" customFormat="1" ht="28.5" x14ac:dyDescent="0.55000000000000004">
      <c r="C100" s="118" t="s">
        <v>110</v>
      </c>
      <c r="D100" s="112" t="s">
        <v>111</v>
      </c>
      <c r="E100" s="112"/>
      <c r="F100" s="112"/>
      <c r="H100" s="119"/>
      <c r="I100" s="119"/>
      <c r="J100" s="119" t="s">
        <v>112</v>
      </c>
      <c r="K100" s="120"/>
      <c r="L100" s="120"/>
      <c r="M100" s="120"/>
      <c r="N100" s="120"/>
      <c r="O100" s="120"/>
      <c r="P100" s="120"/>
      <c r="Q100" s="121"/>
      <c r="R100" s="122"/>
      <c r="S100" s="123"/>
      <c r="T100" s="123"/>
      <c r="U100" s="123"/>
      <c r="V100" s="123"/>
      <c r="W100" s="123"/>
    </row>
    <row r="101" spans="1:23" s="34" customFormat="1" ht="24.75" x14ac:dyDescent="0.45">
      <c r="C101" s="104"/>
      <c r="D101" s="99"/>
      <c r="E101" s="26"/>
      <c r="F101" s="23"/>
      <c r="G101" s="23"/>
      <c r="H101" s="23"/>
      <c r="I101" s="23"/>
      <c r="J101" s="23"/>
      <c r="K101" s="106"/>
      <c r="L101" s="106"/>
      <c r="M101" s="106"/>
      <c r="N101" s="106"/>
      <c r="O101" s="106"/>
      <c r="P101" s="106"/>
      <c r="Q101" s="106"/>
      <c r="R101" s="1"/>
      <c r="S101" s="32"/>
      <c r="T101" s="32"/>
      <c r="U101" s="32"/>
      <c r="V101" s="32"/>
      <c r="W101" s="32"/>
    </row>
    <row r="102" spans="1:23" s="34" customFormat="1" ht="24.75" x14ac:dyDescent="0.45">
      <c r="C102" s="104"/>
      <c r="D102" s="99"/>
      <c r="E102" s="26"/>
      <c r="F102" s="23"/>
      <c r="G102" s="23"/>
      <c r="H102" s="23"/>
      <c r="I102" s="23"/>
      <c r="J102" s="23"/>
      <c r="K102" s="106"/>
      <c r="L102" s="106"/>
      <c r="M102" s="106"/>
      <c r="N102" s="106"/>
      <c r="O102" s="106"/>
      <c r="P102" s="106"/>
      <c r="Q102" s="106"/>
      <c r="R102" s="1"/>
      <c r="S102" s="32"/>
      <c r="T102" s="32"/>
      <c r="U102" s="32"/>
      <c r="V102" s="32"/>
      <c r="W102" s="32"/>
    </row>
    <row r="103" spans="1:23" s="34" customFormat="1" x14ac:dyDescent="0.35">
      <c r="C103" s="104"/>
      <c r="D103" s="99"/>
      <c r="E103" s="26"/>
      <c r="F103" s="23"/>
      <c r="G103" s="23"/>
      <c r="H103" s="124"/>
      <c r="I103" s="23"/>
      <c r="J103" s="23"/>
      <c r="K103" s="1"/>
      <c r="L103" s="1"/>
      <c r="M103" s="1"/>
      <c r="N103" s="1"/>
      <c r="O103" s="1"/>
      <c r="P103" s="1"/>
      <c r="Q103" s="1"/>
      <c r="R103" s="1"/>
      <c r="S103" s="32"/>
      <c r="T103" s="32"/>
      <c r="U103" s="32"/>
      <c r="V103" s="32"/>
      <c r="W103" s="32"/>
    </row>
    <row r="104" spans="1:23" s="34" customFormat="1" x14ac:dyDescent="0.35">
      <c r="C104" s="104"/>
      <c r="D104" s="99"/>
      <c r="E104" s="26"/>
      <c r="F104" s="23"/>
      <c r="G104" s="23"/>
      <c r="H104" s="23"/>
      <c r="I104" s="23"/>
      <c r="J104" s="23"/>
      <c r="K104" s="1"/>
      <c r="L104" s="1"/>
      <c r="M104" s="1"/>
      <c r="N104" s="1"/>
      <c r="O104" s="1"/>
      <c r="P104" s="1"/>
      <c r="Q104" s="1"/>
      <c r="R104" s="1"/>
      <c r="S104" s="32"/>
      <c r="T104" s="32"/>
      <c r="U104" s="32"/>
      <c r="V104" s="32"/>
      <c r="W104" s="32"/>
    </row>
    <row r="105" spans="1:23" s="34" customFormat="1" x14ac:dyDescent="0.35">
      <c r="C105" s="104"/>
      <c r="D105" s="99"/>
      <c r="E105" s="26"/>
      <c r="F105" s="23"/>
      <c r="G105" s="23"/>
      <c r="H105" s="23"/>
      <c r="I105" s="23"/>
      <c r="J105" s="23"/>
      <c r="K105" s="1"/>
      <c r="L105" s="1"/>
      <c r="M105" s="1"/>
      <c r="N105" s="1"/>
      <c r="O105" s="1"/>
      <c r="P105" s="1"/>
      <c r="Q105" s="1"/>
      <c r="R105" s="1"/>
      <c r="S105" s="32"/>
      <c r="T105" s="32"/>
      <c r="U105" s="32"/>
      <c r="V105" s="32"/>
      <c r="W105" s="32"/>
    </row>
    <row r="106" spans="1:23" s="34" customFormat="1" x14ac:dyDescent="0.35">
      <c r="C106" s="104"/>
      <c r="D106" s="99"/>
      <c r="E106" s="26"/>
      <c r="F106" s="23"/>
      <c r="G106" s="23"/>
      <c r="H106" s="23"/>
      <c r="I106" s="23"/>
      <c r="J106" s="23"/>
      <c r="K106" s="1"/>
      <c r="L106" s="1"/>
      <c r="M106" s="1"/>
      <c r="N106" s="1"/>
      <c r="O106" s="1"/>
      <c r="P106" s="1"/>
      <c r="Q106" s="1"/>
      <c r="R106" s="1"/>
      <c r="S106" s="32"/>
      <c r="T106" s="32"/>
      <c r="U106" s="32"/>
      <c r="V106" s="32"/>
      <c r="W106" s="32"/>
    </row>
    <row r="107" spans="1:23" s="34" customFormat="1" ht="20.25" x14ac:dyDescent="0.3">
      <c r="A107" s="137" t="s">
        <v>115</v>
      </c>
      <c r="B107" s="137"/>
      <c r="C107" s="137"/>
      <c r="D107" s="137"/>
      <c r="E107" s="137"/>
      <c r="F107" s="137"/>
      <c r="G107" s="137"/>
      <c r="H107" s="137"/>
      <c r="I107" s="137"/>
      <c r="J107" s="137"/>
      <c r="K107" s="137"/>
      <c r="L107" s="137"/>
      <c r="S107" s="32"/>
      <c r="T107" s="32"/>
      <c r="U107" s="32"/>
      <c r="V107" s="32"/>
      <c r="W107" s="32"/>
    </row>
    <row r="108" spans="1:23" s="34" customFormat="1" ht="26.25" x14ac:dyDescent="0.4">
      <c r="A108" s="138" t="s">
        <v>114</v>
      </c>
      <c r="B108" s="138"/>
      <c r="C108" s="138"/>
      <c r="D108" s="138"/>
      <c r="E108" s="138"/>
      <c r="F108" s="138"/>
      <c r="G108" s="138"/>
      <c r="H108" s="138"/>
      <c r="I108" s="138"/>
      <c r="J108" s="138"/>
      <c r="K108" s="138"/>
      <c r="L108" s="138"/>
      <c r="M108" s="138"/>
      <c r="N108" s="138"/>
      <c r="O108" s="138"/>
      <c r="P108" s="138"/>
      <c r="Q108" s="138"/>
      <c r="S108" s="32"/>
      <c r="T108" s="32"/>
      <c r="U108" s="32"/>
      <c r="V108" s="32"/>
      <c r="W108" s="32"/>
    </row>
    <row r="109" spans="1:23" s="125" customFormat="1" ht="26.25" x14ac:dyDescent="0.4">
      <c r="A109" s="139" t="s">
        <v>116</v>
      </c>
      <c r="B109" s="139"/>
      <c r="C109" s="139"/>
      <c r="D109" s="139"/>
      <c r="E109" s="139"/>
      <c r="F109" s="139"/>
      <c r="G109" s="139"/>
      <c r="H109" s="139"/>
      <c r="I109" s="139"/>
      <c r="J109" s="139"/>
      <c r="K109" s="139"/>
      <c r="L109" s="139"/>
      <c r="S109" s="126"/>
      <c r="T109" s="126"/>
      <c r="U109" s="126"/>
      <c r="V109" s="126"/>
      <c r="W109" s="126"/>
    </row>
    <row r="110" spans="1:23" s="34" customFormat="1" x14ac:dyDescent="0.35">
      <c r="C110" s="104"/>
      <c r="D110" s="99"/>
      <c r="E110" s="26"/>
      <c r="F110" s="23"/>
      <c r="G110" s="23"/>
      <c r="H110" s="23"/>
      <c r="I110" s="23"/>
      <c r="J110" s="23"/>
      <c r="K110" s="1"/>
      <c r="L110" s="1"/>
      <c r="M110" s="1"/>
      <c r="N110" s="1"/>
      <c r="O110" s="1"/>
      <c r="P110" s="1"/>
      <c r="Q110" s="1"/>
      <c r="R110" s="1"/>
      <c r="S110" s="32"/>
      <c r="T110" s="32"/>
      <c r="U110" s="32"/>
      <c r="V110" s="32"/>
      <c r="W110" s="32"/>
    </row>
    <row r="111" spans="1:23" s="34" customFormat="1" x14ac:dyDescent="0.35">
      <c r="C111" s="104"/>
      <c r="D111" s="127"/>
      <c r="E111" s="26"/>
      <c r="F111" s="23"/>
      <c r="G111" s="23"/>
      <c r="H111" s="23"/>
      <c r="I111" s="23"/>
      <c r="J111" s="23"/>
      <c r="K111" s="1"/>
      <c r="L111" s="1"/>
      <c r="M111" s="1"/>
      <c r="N111" s="1"/>
      <c r="O111" s="1"/>
      <c r="P111" s="1"/>
      <c r="Q111" s="1"/>
      <c r="R111" s="1"/>
      <c r="S111" s="32"/>
      <c r="T111" s="32"/>
      <c r="U111" s="32"/>
      <c r="V111" s="32"/>
      <c r="W111" s="32"/>
    </row>
    <row r="140" spans="1:23" s="133" customFormat="1" x14ac:dyDescent="0.35">
      <c r="A140" s="3"/>
      <c r="B140" s="3"/>
      <c r="C140" s="128" t="s">
        <v>113</v>
      </c>
      <c r="D140" s="129"/>
      <c r="E140" s="33"/>
      <c r="F140" s="22"/>
      <c r="G140" s="22"/>
      <c r="H140" s="22"/>
      <c r="I140" s="130"/>
      <c r="J140" s="130"/>
      <c r="K140" s="131"/>
      <c r="L140" s="131"/>
      <c r="M140" s="131"/>
      <c r="N140" s="131"/>
      <c r="O140" s="131"/>
      <c r="P140" s="131"/>
      <c r="Q140" s="131"/>
      <c r="R140" s="131"/>
      <c r="S140" s="132"/>
      <c r="T140" s="132"/>
      <c r="U140" s="132"/>
      <c r="V140" s="132"/>
      <c r="W140" s="132"/>
    </row>
  </sheetData>
  <mergeCells count="12">
    <mergeCell ref="A109:L109"/>
    <mergeCell ref="A1:J1"/>
    <mergeCell ref="A2:Q2"/>
    <mergeCell ref="A3:Q3"/>
    <mergeCell ref="A4:Q4"/>
    <mergeCell ref="A5:Q5"/>
    <mergeCell ref="A6:Q6"/>
    <mergeCell ref="A7:Q7"/>
    <mergeCell ref="C88:D88"/>
    <mergeCell ref="A98:C98"/>
    <mergeCell ref="A107:L107"/>
    <mergeCell ref="A108:Q108"/>
  </mergeCells>
  <printOptions horizontalCentered="1"/>
  <pageMargins left="3.937007874015748E-2" right="0.39370078740157483" top="0.39370078740157483" bottom="0.39370078740157483" header="0.31496062992125984" footer="0.31496062992125984"/>
  <pageSetup scale="24" fitToHeight="3" orientation="landscape" r:id="rId1"/>
  <headerFooter>
    <oddFooter>&amp;R&amp;P</oddFooter>
  </headerFooter>
  <rowBreaks count="1" manualBreakCount="1">
    <brk id="67" max="1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EJECUCIÓN PRESUPUESTARIA-</vt:lpstr>
      <vt:lpstr>'EJECUCIÓN PRESUPUESTARIA-'!Área_de_impresión</vt:lpstr>
      <vt:lpstr>'EJECUCIÓN PRESUPUESTARIA-'!Títulos_a_imprimir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Yudelka Cano</dc:creator>
  <cp:lastModifiedBy>Marieli Tineo Almonte</cp:lastModifiedBy>
  <cp:lastPrinted>2026-01-13T18:49:10Z</cp:lastPrinted>
  <dcterms:created xsi:type="dcterms:W3CDTF">2026-01-09T20:12:48Z</dcterms:created>
  <dcterms:modified xsi:type="dcterms:W3CDTF">2026-01-13T18:58:47Z</dcterms:modified>
</cp:coreProperties>
</file>