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E6EA7CF6-6070-4370-A06B-D621BEAAD610}" xr6:coauthVersionLast="47" xr6:coauthVersionMax="47" xr10:uidLastSave="{00000000-0000-0000-0000-000000000000}"/>
  <bookViews>
    <workbookView xWindow="-120" yWindow="-120" windowWidth="29040" windowHeight="15840" xr2:uid="{0AF03ACA-06D5-481A-9F5F-98DEFDECC664}"/>
  </bookViews>
  <sheets>
    <sheet name="EJECUCION PRESUPUESTARIA marzo" sheetId="1" r:id="rId1"/>
  </sheets>
  <externalReferences>
    <externalReference r:id="rId2"/>
  </externalReferences>
  <definedNames>
    <definedName name="_xlnm.Print_Area" localSheetId="0">'EJECUCION PRESUPUESTARIA marzo'!$A$1:$I$97</definedName>
    <definedName name="_xlnm.Print_Titles" localSheetId="0">'EJECUCION PRESUPUESTARIA marzo'!$1:$8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6" i="1" l="1"/>
  <c r="I28" i="1"/>
  <c r="I54" i="1"/>
  <c r="I18" i="1"/>
  <c r="I9" i="1"/>
  <c r="D9" i="1"/>
  <c r="F9" i="1"/>
  <c r="G9" i="1"/>
  <c r="H9" i="1"/>
  <c r="F18" i="1"/>
  <c r="G18" i="1"/>
  <c r="H18" i="1"/>
  <c r="D21" i="1"/>
  <c r="D24" i="1"/>
  <c r="D28" i="1"/>
  <c r="F28" i="1"/>
  <c r="G28" i="1"/>
  <c r="H28" i="1"/>
  <c r="D38" i="1"/>
  <c r="D47" i="1"/>
  <c r="H47" i="1"/>
  <c r="H54" i="1"/>
  <c r="D60" i="1"/>
  <c r="D62" i="1"/>
  <c r="D64" i="1"/>
  <c r="D69" i="1"/>
  <c r="D72" i="1"/>
  <c r="D76" i="1"/>
  <c r="F76" i="1"/>
  <c r="G76" i="1"/>
  <c r="I86" i="1" l="1"/>
  <c r="F86" i="1"/>
  <c r="D18" i="1"/>
  <c r="H86" i="1"/>
  <c r="D54" i="1"/>
  <c r="G86" i="1"/>
  <c r="D86" i="1" l="1"/>
</calcChain>
</file>

<file path=xl/sharedStrings.xml><?xml version="1.0" encoding="utf-8"?>
<sst xmlns="http://schemas.openxmlformats.org/spreadsheetml/2006/main" count="105" uniqueCount="105">
  <si>
    <t xml:space="preserve"> Director Administravo y Financiero</t>
  </si>
  <si>
    <t xml:space="preserve">        Enc. División de Presupuesto</t>
  </si>
  <si>
    <t xml:space="preserve">   Yudelka Altagracias  Almonte Canó</t>
  </si>
  <si>
    <t>_______________________________________________________</t>
  </si>
  <si>
    <t>__________________________________________________</t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</si>
  <si>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</si>
  <si>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</si>
  <si>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</si>
  <si>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SIGEF</t>
    </r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</si>
  <si>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</si>
  <si>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</si>
  <si>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</si>
  <si>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</si>
  <si>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</si>
  <si>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</si>
  <si>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</si>
  <si>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</si>
  <si>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</si>
  <si>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</si>
  <si>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</si>
  <si>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</si>
  <si>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</si>
  <si>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</si>
  <si>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</si>
  <si>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</si>
  <si>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</si>
  <si>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</si>
  <si>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</si>
  <si>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</si>
  <si>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</si>
  <si>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</si>
  <si>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</si>
  <si>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</si>
  <si>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</si>
  <si>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</si>
  <si>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</si>
  <si>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</si>
  <si>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</si>
  <si>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</si>
  <si>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</si>
  <si>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</si>
  <si>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</si>
  <si>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</si>
  <si>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</si>
  <si>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</si>
  <si>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</si>
  <si>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</si>
  <si>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</si>
  <si>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</si>
  <si>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</si>
  <si>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</si>
  <si>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</si>
  <si>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</si>
  <si>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</si>
  <si>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</si>
  <si>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</si>
  <si>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</si>
  <si>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</si>
  <si>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</si>
  <si>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</si>
  <si>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</si>
  <si>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</si>
  <si>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</si>
  <si>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</si>
  <si>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</si>
  <si>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</si>
  <si>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</si>
  <si>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</si>
  <si>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</si>
  <si>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</si>
  <si>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</si>
  <si>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</si>
  <si>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</si>
  <si>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</si>
  <si>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</si>
  <si>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</si>
  <si>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</si>
  <si>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2.1.5.1 - CONTRIBUCIONES A LA SEGURIDAD SOCIAL</t>
  </si>
  <si>
    <t>2.1.4.2--GRATIFICACIONES Y BONIFICACIONES</t>
  </si>
  <si>
    <t>2.1.2.2- COMPENSACIONES</t>
  </si>
  <si>
    <t>2.1.1.5- PRESTACIONES ECONIMICAS</t>
  </si>
  <si>
    <t>2.1.1.4 - SUELDO ANUAL No.13</t>
  </si>
  <si>
    <t>2.1.1.3 - SUELDIS AL PERSONAL FIJO EN TRAMITE DE PENSIONES</t>
  </si>
  <si>
    <t xml:space="preserve">2.1.1.2 -REMUNERACIONES AL PERSONAL CON CARACTE TRANSITORIO </t>
  </si>
  <si>
    <t>2.1.1.1 - REMUNERACIONES</t>
  </si>
  <si>
    <t>2.1 - REMUNERACIONES Y CONTRIBUCIONES</t>
  </si>
  <si>
    <t>RD$</t>
  </si>
  <si>
    <t>2 - GASTOS</t>
  </si>
  <si>
    <t>MARZO</t>
  </si>
  <si>
    <t>FEBRERO</t>
  </si>
  <si>
    <t>ENERO</t>
  </si>
  <si>
    <t>PRESUPUESTO
MODIFICADO</t>
  </si>
  <si>
    <t xml:space="preserve">
PRESUPUESTO
APROBADO
</t>
  </si>
  <si>
    <t xml:space="preserve">            RESUMEN                                                                   DENOMINACIÓN</t>
  </si>
  <si>
    <t xml:space="preserve">CORAAPLATA -6109-01-0001  </t>
  </si>
  <si>
    <t>VALORES EN RD$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</si>
  <si>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</si>
  <si>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t>(CORAAPPLATA)</t>
  </si>
  <si>
    <t xml:space="preserve">CORPORACIÓN DE ACUEDUCTOS Y ALCANTARILLADOS DE PUERTO PLATA </t>
  </si>
  <si>
    <t>MINISTERIO DE SALUD PÚBLICA</t>
  </si>
  <si>
    <t>ABRIL</t>
  </si>
  <si>
    <t xml:space="preserve">    Tomás Emilio Durán Garden</t>
  </si>
  <si>
    <t xml:space="preserve"> </t>
  </si>
  <si>
    <t xml:space="preserve">                        Director General</t>
  </si>
  <si>
    <t xml:space="preserve">                                                                 Melvin Gómez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</si>
</sst>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olibri CUERPO"/>
    </font>
    <font>
      <sz val="10"/>
      <color theme="1"/>
      <name val="Colibri CUERPO"/>
    </font>
    <font>
      <sz val="1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6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7" fillId="0" borderId="0"/>
  </cellStyleXfs>
  <cellXfs count="104">
    <xf numFmtId="0" fontId="0" fillId="0" borderId="0" xfId="0"/>
    <xf numFmtId="0" fontId="4" fillId="0" borderId="0" xfId="0" applyFont="1"/>
    <xf numFmtId="164" fontId="4" fillId="0" borderId="0" xfId="1" applyFont="1"/>
    <xf numFmtId="49" fontId="5" fillId="0" borderId="0" xfId="1" applyNumberFormat="1" applyFont="1"/>
    <xf numFmtId="0" fontId="4" fillId="5" borderId="0" xfId="0" applyFont="1" applyFill="1"/>
    <xf numFmtId="164" fontId="4" fillId="5" borderId="0" xfId="1" applyFont="1" applyFill="1"/>
    <xf numFmtId="49" fontId="5" fillId="5" borderId="0" xfId="1" applyNumberFormat="1" applyFont="1" applyFill="1"/>
    <xf numFmtId="164" fontId="6" fillId="5" borderId="0" xfId="1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164" fontId="4" fillId="5" borderId="0" xfId="1" applyFont="1" applyFill="1" applyBorder="1"/>
    <xf numFmtId="164" fontId="6" fillId="5" borderId="0" xfId="1" applyFont="1" applyFill="1" applyBorder="1" applyAlignment="1">
      <alignment horizontal="center" vertical="center"/>
    </xf>
    <xf numFmtId="164" fontId="8" fillId="5" borderId="0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5" borderId="0" xfId="0" applyFont="1" applyFill="1"/>
    <xf numFmtId="164" fontId="6" fillId="5" borderId="0" xfId="1" applyFont="1" applyFill="1" applyBorder="1" applyAlignment="1">
      <alignment horizontal="left" vertical="center"/>
    </xf>
    <xf numFmtId="0" fontId="8" fillId="5" borderId="0" xfId="0" applyFont="1" applyFill="1"/>
    <xf numFmtId="164" fontId="8" fillId="5" borderId="0" xfId="1" applyFont="1" applyFill="1" applyBorder="1" applyAlignment="1">
      <alignment horizontal="left" vertical="center"/>
    </xf>
    <xf numFmtId="49" fontId="9" fillId="0" borderId="2" xfId="1" applyNumberFormat="1" applyFont="1" applyBorder="1" applyAlignment="1">
      <alignment wrapText="1"/>
    </xf>
    <xf numFmtId="4" fontId="4" fillId="5" borderId="0" xfId="0" applyNumberFormat="1" applyFont="1" applyFill="1"/>
    <xf numFmtId="164" fontId="10" fillId="0" borderId="3" xfId="1" applyFont="1" applyBorder="1" applyAlignment="1"/>
    <xf numFmtId="164" fontId="4" fillId="5" borderId="0" xfId="0" applyNumberFormat="1" applyFont="1" applyFill="1"/>
    <xf numFmtId="164" fontId="3" fillId="5" borderId="0" xfId="1" applyFont="1" applyFill="1"/>
    <xf numFmtId="4" fontId="0" fillId="5" borderId="0" xfId="0" applyNumberFormat="1" applyFill="1"/>
    <xf numFmtId="164" fontId="11" fillId="0" borderId="4" xfId="1" applyFont="1" applyBorder="1" applyAlignment="1">
      <alignment horizontal="left"/>
    </xf>
    <xf numFmtId="164" fontId="4" fillId="5" borderId="0" xfId="1" applyFont="1" applyFill="1" applyAlignment="1">
      <alignment vertical="center"/>
    </xf>
    <xf numFmtId="164" fontId="4" fillId="5" borderId="0" xfId="1" applyFont="1" applyFill="1" applyBorder="1" applyAlignment="1">
      <alignment vertical="center"/>
    </xf>
    <xf numFmtId="164" fontId="5" fillId="7" borderId="0" xfId="1" applyFont="1" applyFill="1" applyBorder="1" applyAlignment="1">
      <alignment vertical="center"/>
    </xf>
    <xf numFmtId="164" fontId="13" fillId="7" borderId="0" xfId="1" applyFont="1" applyFill="1" applyBorder="1" applyAlignment="1">
      <alignment horizontal="right" vertical="center"/>
    </xf>
    <xf numFmtId="164" fontId="7" fillId="7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64" fontId="4" fillId="0" borderId="0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7" fillId="8" borderId="0" xfId="1" applyFont="1" applyFill="1" applyAlignment="1">
      <alignment vertical="center" wrapText="1" readingOrder="1"/>
    </xf>
    <xf numFmtId="0" fontId="7" fillId="8" borderId="0" xfId="0" applyFont="1" applyFill="1" applyAlignment="1">
      <alignment vertical="center" wrapText="1" readingOrder="1"/>
    </xf>
    <xf numFmtId="164" fontId="14" fillId="5" borderId="0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indent="2"/>
    </xf>
    <xf numFmtId="164" fontId="7" fillId="7" borderId="0" xfId="4" applyNumberFormat="1" applyFont="1" applyFill="1" applyBorder="1" applyAlignment="1">
      <alignment horizontal="center" vertical="center"/>
    </xf>
    <xf numFmtId="164" fontId="7" fillId="7" borderId="0" xfId="4" applyNumberFormat="1" applyFont="1" applyFill="1" applyBorder="1" applyAlignment="1">
      <alignment horizontal="left" vertical="center"/>
    </xf>
    <xf numFmtId="0" fontId="7" fillId="9" borderId="0" xfId="0" applyFont="1" applyFill="1" applyAlignment="1">
      <alignment vertical="center" wrapText="1" readingOrder="1"/>
    </xf>
    <xf numFmtId="164" fontId="7" fillId="8" borderId="0" xfId="1" applyFont="1" applyFill="1" applyBorder="1" applyAlignment="1">
      <alignment vertical="top" wrapText="1" readingOrder="1"/>
    </xf>
    <xf numFmtId="49" fontId="5" fillId="5" borderId="0" xfId="1" applyNumberFormat="1" applyFont="1" applyFill="1" applyAlignment="1">
      <alignment horizontal="center" vertical="center"/>
    </xf>
    <xf numFmtId="164" fontId="4" fillId="5" borderId="0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indent="2"/>
    </xf>
    <xf numFmtId="164" fontId="4" fillId="0" borderId="0" xfId="1" applyFont="1" applyBorder="1"/>
    <xf numFmtId="0" fontId="6" fillId="0" borderId="0" xfId="0" applyFont="1" applyAlignment="1">
      <alignment horizontal="left" indent="1"/>
    </xf>
    <xf numFmtId="0" fontId="14" fillId="5" borderId="0" xfId="0" applyFont="1" applyFill="1"/>
    <xf numFmtId="0" fontId="4" fillId="0" borderId="0" xfId="0" applyFont="1" applyAlignment="1">
      <alignment horizontal="left" indent="2"/>
    </xf>
    <xf numFmtId="2" fontId="15" fillId="7" borderId="0" xfId="1" applyNumberFormat="1" applyFont="1" applyFill="1"/>
    <xf numFmtId="164" fontId="15" fillId="7" borderId="0" xfId="1" applyFont="1" applyFill="1"/>
    <xf numFmtId="2" fontId="5" fillId="0" borderId="0" xfId="1" applyNumberFormat="1" applyFont="1"/>
    <xf numFmtId="0" fontId="7" fillId="5" borderId="0" xfId="0" applyFont="1" applyFill="1"/>
    <xf numFmtId="164" fontId="16" fillId="8" borderId="0" xfId="1" applyFont="1" applyFill="1" applyBorder="1" applyAlignment="1">
      <alignment vertical="top" wrapText="1" readingOrder="1"/>
    </xf>
    <xf numFmtId="164" fontId="8" fillId="0" borderId="0" xfId="1" applyFont="1" applyAlignment="1">
      <alignment horizontal="center" vertical="center"/>
    </xf>
    <xf numFmtId="164" fontId="15" fillId="5" borderId="0" xfId="1" applyFont="1" applyFill="1" applyAlignment="1">
      <alignment vertical="center" wrapText="1"/>
    </xf>
    <xf numFmtId="164" fontId="8" fillId="5" borderId="0" xfId="1" applyFont="1" applyFill="1" applyAlignment="1">
      <alignment horizontal="center" vertical="center"/>
    </xf>
    <xf numFmtId="164" fontId="8" fillId="0" borderId="0" xfId="1" applyFont="1" applyBorder="1"/>
    <xf numFmtId="164" fontId="15" fillId="5" borderId="0" xfId="1" applyFont="1" applyFill="1" applyAlignment="1">
      <alignment vertical="center"/>
    </xf>
    <xf numFmtId="164" fontId="15" fillId="5" borderId="0" xfId="1" applyFont="1" applyFill="1" applyAlignment="1">
      <alignment horizontal="left" vertical="center"/>
    </xf>
    <xf numFmtId="164" fontId="8" fillId="5" borderId="0" xfId="1" applyFont="1" applyFill="1" applyAlignment="1">
      <alignment horizontal="center" vertical="top"/>
    </xf>
    <xf numFmtId="164" fontId="8" fillId="0" borderId="0" xfId="1" applyFont="1"/>
    <xf numFmtId="164" fontId="7" fillId="8" borderId="5" xfId="1" applyFont="1" applyFill="1" applyBorder="1" applyAlignment="1">
      <alignment vertical="top" wrapText="1" readingOrder="1"/>
    </xf>
    <xf numFmtId="0" fontId="7" fillId="8" borderId="5" xfId="0" applyFont="1" applyFill="1" applyBorder="1" applyAlignment="1">
      <alignment vertical="center" wrapText="1" readingOrder="1"/>
    </xf>
    <xf numFmtId="164" fontId="4" fillId="0" borderId="0" xfId="1" applyFont="1" applyAlignment="1">
      <alignment horizontal="center" vertical="center"/>
    </xf>
    <xf numFmtId="2" fontId="5" fillId="5" borderId="0" xfId="1" applyNumberFormat="1" applyFont="1" applyFill="1"/>
    <xf numFmtId="0" fontId="14" fillId="5" borderId="0" xfId="0" applyFont="1" applyFill="1" applyAlignment="1">
      <alignment vertical="top"/>
    </xf>
    <xf numFmtId="164" fontId="16" fillId="7" borderId="0" xfId="1" applyFont="1" applyFill="1" applyAlignment="1">
      <alignment vertical="top"/>
    </xf>
    <xf numFmtId="2" fontId="16" fillId="7" borderId="0" xfId="1" applyNumberFormat="1" applyFont="1" applyFill="1" applyAlignment="1">
      <alignment vertical="top"/>
    </xf>
    <xf numFmtId="164" fontId="16" fillId="8" borderId="5" xfId="1" applyFont="1" applyFill="1" applyBorder="1" applyAlignment="1">
      <alignment vertical="top" wrapText="1" readingOrder="1"/>
    </xf>
    <xf numFmtId="2" fontId="16" fillId="5" borderId="0" xfId="5" applyNumberFormat="1" applyFont="1" applyFill="1" applyAlignment="1">
      <alignment vertical="center"/>
    </xf>
    <xf numFmtId="164" fontId="8" fillId="5" borderId="0" xfId="1" applyFont="1" applyFill="1" applyAlignment="1">
      <alignment horizontal="right" vertical="center"/>
    </xf>
    <xf numFmtId="164" fontId="18" fillId="0" borderId="0" xfId="1" applyFont="1"/>
    <xf numFmtId="164" fontId="18" fillId="5" borderId="0" xfId="1" applyFont="1" applyFill="1"/>
    <xf numFmtId="49" fontId="19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horizontal="left" wrapText="1" indent="2"/>
    </xf>
    <xf numFmtId="164" fontId="16" fillId="7" borderId="0" xfId="1" applyFont="1" applyFill="1"/>
    <xf numFmtId="0" fontId="16" fillId="8" borderId="5" xfId="0" applyFont="1" applyFill="1" applyBorder="1" applyAlignment="1">
      <alignment vertical="center" wrapText="1" readingOrder="1"/>
    </xf>
    <xf numFmtId="49" fontId="5" fillId="5" borderId="0" xfId="1" applyNumberFormat="1" applyFont="1" applyFill="1" applyBorder="1"/>
    <xf numFmtId="164" fontId="14" fillId="5" borderId="0" xfId="1" applyFont="1" applyFill="1"/>
    <xf numFmtId="49" fontId="16" fillId="5" borderId="0" xfId="1" applyNumberFormat="1" applyFont="1" applyFill="1"/>
    <xf numFmtId="164" fontId="7" fillId="5" borderId="0" xfId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164" fontId="20" fillId="5" borderId="1" xfId="1" applyFont="1" applyFill="1" applyBorder="1" applyAlignment="1">
      <alignment horizontal="center" vertical="center"/>
    </xf>
    <xf numFmtId="0" fontId="20" fillId="5" borderId="1" xfId="2" applyFont="1" applyFill="1" applyAlignment="1">
      <alignment horizontal="center" vertical="center"/>
    </xf>
    <xf numFmtId="164" fontId="20" fillId="5" borderId="1" xfId="2" applyNumberFormat="1" applyFont="1" applyFill="1" applyAlignment="1">
      <alignment horizontal="center" vertical="center"/>
    </xf>
    <xf numFmtId="0" fontId="20" fillId="5" borderId="1" xfId="2" applyFont="1" applyFill="1" applyAlignment="1">
      <alignment horizontal="center" vertical="center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5" borderId="0" xfId="2" applyFont="1" applyFill="1" applyBorder="1" applyAlignment="1">
      <alignment vertical="center"/>
    </xf>
    <xf numFmtId="164" fontId="14" fillId="5" borderId="0" xfId="1" applyFont="1" applyFill="1" applyAlignment="1">
      <alignment vertical="top"/>
    </xf>
    <xf numFmtId="164" fontId="6" fillId="5" borderId="0" xfId="1" applyFont="1" applyFill="1" applyBorder="1" applyAlignment="1">
      <alignment vertical="center"/>
    </xf>
    <xf numFmtId="0" fontId="4" fillId="5" borderId="8" xfId="0" applyFont="1" applyFill="1" applyBorder="1"/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6" fillId="5" borderId="0" xfId="0" applyFont="1" applyFill="1" applyAlignment="1">
      <alignment horizontal="right"/>
    </xf>
    <xf numFmtId="164" fontId="8" fillId="5" borderId="9" xfId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7" fillId="0" borderId="0" xfId="5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6">
    <cellStyle name="20% - Énfasis3" xfId="4" builtinId="38"/>
    <cellStyle name="40% - Énfasis1" xfId="3" builtinId="31"/>
    <cellStyle name="Celda de comprobación" xfId="2" builtinId="23"/>
    <cellStyle name="Millares" xfId="1" builtinId="3"/>
    <cellStyle name="Normal" xfId="0" builtinId="0"/>
    <cellStyle name="Normal 3" xfId="5" xr:uid="{F9D3F6FE-F566-4A68-BFDF-FF70B1F1D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2795794</xdr:colOff>
      <xdr:row>0</xdr:row>
      <xdr:rowOff>153596</xdr:rowOff>
    </xdr:from>
    <xdr:ext cx="1121096" cy="1095002"/>
    <xdr:pic>
      <xdr:nvPicPr>
        <xdr:cNvPr id="2" name="Imagen 1">
          <a:extLst>
            <a:ext uri="{FF2B5EF4-FFF2-40B4-BE49-F238E27FC236}">
              <a16:creationId xmlns:a16="http://schemas.microsoft.com/office/drawing/2014/main" id="{EC238EC3-30D1-4E8C-B046-B7051FDF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1118" y="153596"/>
          <a:ext cx="1121096" cy="109500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667353</xdr:colOff>
      <xdr:row>0</xdr:row>
      <xdr:rowOff>212611</xdr:rowOff>
    </xdr:from>
    <xdr:ext cx="933829" cy="986953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BA1F80CA-7A29-4B82-9E32-D2887FF3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1206" y="212611"/>
          <a:ext cx="933829" cy="98695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yudelkaalmonte/AppData/Local/Microsoft/Windows/INetCache/Content.Outlook/KM97TREM/PRESUPUESTO%20A&#209;O%20FISCAL%202025.xlsx" TargetMode="External"/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1CDD-4BD3-4DEB-ADE6-7FB0183E5D2A}">
  <dimension ref="A1:BA101"/>
  <sheetViews>
    <sheetView showGridLines="0" tabSelected="1" view="pageBreakPreview" topLeftCell="A69" zoomScale="85" zoomScaleNormal="85" zoomScaleSheetLayoutView="85" workbookViewId="0">
      <selection activeCell="C15" sqref="C15"/>
    </sheetView>
  </sheetViews>
  <sheetFormatPr baseColWidth="10" defaultColWidth="11.42578125" defaultRowHeight="24"/>
  <cols>
    <col min="1" max="1" width="2.7109375" style="1" customWidth="1"/>
    <col min="2" max="2" width="0.85546875" style="1" customWidth="1"/>
    <col min="3" max="3" width="156.140625" style="1" customWidth="1"/>
    <col min="4" max="4" width="44.140625" style="2" customWidth="1"/>
    <col min="5" max="5" width="13.140625" style="3" bestFit="1" customWidth="1"/>
    <col min="6" max="6" width="23.5703125" style="2" customWidth="1"/>
    <col min="7" max="7" width="24.42578125" style="1" bestFit="1" customWidth="1"/>
    <col min="8" max="8" width="24.42578125" style="2" bestFit="1" customWidth="1"/>
    <col min="9" max="9" width="22" style="1" customWidth="1"/>
    <col min="10" max="10" width="15.85546875" style="1" customWidth="1"/>
    <col min="11" max="16384" width="11.42578125" style="1"/>
  </cols>
  <sheetData>
    <row r="1" spans="1:23" ht="31.5">
      <c r="A1" s="96" t="s">
        <v>99</v>
      </c>
      <c r="B1" s="96"/>
      <c r="C1" s="96"/>
      <c r="D1" s="96"/>
      <c r="E1" s="96"/>
      <c r="F1" s="96"/>
      <c r="G1" s="96"/>
      <c r="H1" s="96"/>
      <c r="I1" s="96"/>
    </row>
    <row r="2" spans="1:23" ht="34.5">
      <c r="A2" s="103" t="s">
        <v>98</v>
      </c>
      <c r="B2" s="103"/>
      <c r="C2" s="103"/>
      <c r="D2" s="103"/>
      <c r="E2" s="103"/>
      <c r="F2" s="103"/>
      <c r="G2" s="103"/>
      <c r="H2" s="103"/>
      <c r="I2" s="103"/>
    </row>
    <row r="3" spans="1:23">
      <c r="B3" s="90"/>
      <c r="C3" s="97" t="s">
        <v>97</v>
      </c>
      <c r="D3" s="97"/>
      <c r="E3" s="97"/>
      <c r="F3" s="97"/>
      <c r="G3" s="97"/>
      <c r="H3" s="97"/>
      <c r="I3" s="97"/>
    </row>
    <row r="4" spans="1:23" ht="26.25">
      <c r="A4" s="97" t="s">
        <v>96</v>
      </c>
      <c r="B4" s="97"/>
      <c r="C4" s="97"/>
      <c r="D4" s="97"/>
      <c r="E4" s="97"/>
      <c r="F4" s="97"/>
      <c r="G4" s="97"/>
      <c r="H4" s="97"/>
      <c r="I4" s="97"/>
    </row>
    <row r="5" spans="1:23" ht="21" customHeight="1">
      <c r="A5" s="98" t="s">
        <v>95</v>
      </c>
      <c r="B5" s="98"/>
      <c r="C5" s="98"/>
      <c r="D5" s="98"/>
      <c r="E5" s="98"/>
      <c r="F5" s="98"/>
      <c r="G5" s="98"/>
      <c r="H5" s="98"/>
      <c r="I5" s="98"/>
    </row>
    <row r="6" spans="1:23" ht="21.75" customHeight="1" thickBot="1">
      <c r="A6" s="102" t="s">
        <v>94</v>
      </c>
      <c r="B6" s="102"/>
      <c r="C6" s="102"/>
      <c r="D6" s="102"/>
      <c r="E6" s="102"/>
      <c r="F6" s="102"/>
      <c r="G6" s="102"/>
      <c r="H6" s="102"/>
      <c r="I6" s="102"/>
    </row>
    <row r="7" spans="1:23" s="91" customFormat="1" ht="76.5" thickTop="1" thickBot="1">
      <c r="C7" s="89" t="s">
        <v>93</v>
      </c>
      <c r="D7" s="88" t="s">
        <v>92</v>
      </c>
      <c r="E7" s="87" t="s">
        <v>91</v>
      </c>
      <c r="F7" s="86" t="s">
        <v>90</v>
      </c>
      <c r="G7" s="85" t="s">
        <v>89</v>
      </c>
      <c r="H7" s="84" t="s">
        <v>88</v>
      </c>
      <c r="I7" s="84" t="s">
        <v>100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3" s="48" customFormat="1" ht="27.95" customHeight="1">
      <c r="C8" s="83" t="s">
        <v>87</v>
      </c>
      <c r="D8" s="82" t="s">
        <v>86</v>
      </c>
      <c r="E8" s="81"/>
      <c r="H8" s="80"/>
    </row>
    <row r="9" spans="1:23" s="48" customFormat="1" ht="29.1" customHeight="1">
      <c r="C9" s="64" t="s">
        <v>85</v>
      </c>
      <c r="D9" s="63">
        <f>+D10+D11+D12+D13+D15+D16+D17+D14</f>
        <v>360245127</v>
      </c>
      <c r="E9" s="63"/>
      <c r="F9" s="63">
        <f>+F10+F15+F16</f>
        <v>15497646.370000001</v>
      </c>
      <c r="G9" s="63">
        <f>+G10+G12+G13+G14+G15+G16+G17</f>
        <v>15194974.09</v>
      </c>
      <c r="H9" s="63">
        <f>+H10+H11+H12+H13+H14+H15+H16+H17</f>
        <v>16227579.540000001</v>
      </c>
      <c r="I9" s="63">
        <f>+I10+I11+I12+I13+I14+I15+I16+I17</f>
        <v>15237938.25</v>
      </c>
    </row>
    <row r="10" spans="1:23">
      <c r="C10" s="49" t="s">
        <v>84</v>
      </c>
      <c r="D10" s="57">
        <v>242449536</v>
      </c>
      <c r="E10" s="79"/>
      <c r="F10" s="46">
        <v>15459566.41</v>
      </c>
      <c r="G10" s="2">
        <v>13170230.140000001</v>
      </c>
      <c r="H10" s="2">
        <v>12303892</v>
      </c>
      <c r="I10" s="2">
        <v>12310984</v>
      </c>
    </row>
    <row r="11" spans="1:23">
      <c r="C11" s="49" t="s">
        <v>83</v>
      </c>
      <c r="D11" s="57">
        <v>0</v>
      </c>
      <c r="E11" s="79"/>
      <c r="F11" s="46"/>
      <c r="G11" s="2"/>
      <c r="H11" s="2">
        <v>722500</v>
      </c>
      <c r="I11" s="2">
        <v>722500</v>
      </c>
    </row>
    <row r="12" spans="1:23">
      <c r="C12" s="49" t="s">
        <v>82</v>
      </c>
      <c r="D12" s="57">
        <v>2087760</v>
      </c>
      <c r="E12" s="79"/>
      <c r="F12" s="46"/>
      <c r="G12" s="2"/>
      <c r="H12" s="2">
        <v>173980</v>
      </c>
      <c r="I12" s="2">
        <v>173980</v>
      </c>
    </row>
    <row r="13" spans="1:23">
      <c r="C13" s="45" t="s">
        <v>81</v>
      </c>
      <c r="D13" s="57">
        <v>25650871</v>
      </c>
      <c r="E13" s="79"/>
      <c r="F13" s="46"/>
      <c r="G13" s="2"/>
      <c r="I13" s="2">
        <v>0</v>
      </c>
    </row>
    <row r="14" spans="1:23">
      <c r="C14" s="49" t="s">
        <v>80</v>
      </c>
      <c r="D14" s="57">
        <v>10000000</v>
      </c>
      <c r="E14" s="79"/>
      <c r="F14" s="46"/>
      <c r="G14" s="2">
        <v>2024743.95</v>
      </c>
      <c r="H14" s="2">
        <v>911360.19</v>
      </c>
      <c r="I14" s="2">
        <v>0</v>
      </c>
    </row>
    <row r="15" spans="1:23">
      <c r="C15" s="49" t="s">
        <v>79</v>
      </c>
      <c r="D15" s="57">
        <v>36459333</v>
      </c>
      <c r="E15" s="6"/>
      <c r="F15" s="46">
        <v>15579.96</v>
      </c>
      <c r="G15" s="2"/>
      <c r="H15" s="2">
        <v>66464.55</v>
      </c>
      <c r="I15" s="2">
        <v>0</v>
      </c>
    </row>
    <row r="16" spans="1:23">
      <c r="C16" s="49" t="s">
        <v>78</v>
      </c>
      <c r="D16" s="57">
        <v>404000</v>
      </c>
      <c r="E16" s="6"/>
      <c r="F16" s="46">
        <v>22500</v>
      </c>
      <c r="G16" s="2"/>
      <c r="H16" s="2">
        <v>20000</v>
      </c>
      <c r="I16" s="2">
        <v>0</v>
      </c>
    </row>
    <row r="17" spans="3:9">
      <c r="C17" s="49" t="s">
        <v>77</v>
      </c>
      <c r="D17" s="57">
        <v>43193627</v>
      </c>
      <c r="E17" s="6"/>
      <c r="F17" s="46"/>
      <c r="G17" s="2"/>
      <c r="H17" s="2">
        <v>2029382.8</v>
      </c>
      <c r="I17" s="2">
        <v>2030474.25</v>
      </c>
    </row>
    <row r="18" spans="3:9" s="48" customFormat="1">
      <c r="C18" s="78" t="s">
        <v>76</v>
      </c>
      <c r="D18" s="70">
        <f>+D19+D20+D21+D22+D23+D24+D25+D26+D27</f>
        <v>477581618</v>
      </c>
      <c r="E18" s="77"/>
      <c r="F18" s="77">
        <f>+G19+F20+F21+F22+F23+F24+F25+F26+F27</f>
        <v>34651564.810000002</v>
      </c>
      <c r="G18" s="77">
        <f>+G19+G20+G22+G23+G24+G25+G26+G27</f>
        <v>36519136.770000003</v>
      </c>
      <c r="H18" s="77">
        <f>+H19+H20+H21+H22+H23+H24+H25+H26+H27</f>
        <v>60260002.990000002</v>
      </c>
      <c r="I18" s="77">
        <f>+I19+I20+I21+I22+I23+I24+I25+I26+I27</f>
        <v>26519113.02</v>
      </c>
    </row>
    <row r="19" spans="3:9">
      <c r="C19" s="49" t="s">
        <v>75</v>
      </c>
      <c r="D19" s="57">
        <v>308404450</v>
      </c>
      <c r="E19"/>
      <c r="F19" s="1"/>
      <c r="G19" s="46">
        <v>25816687.100000001</v>
      </c>
      <c r="H19" s="2">
        <v>48898860.43</v>
      </c>
      <c r="I19" s="2">
        <v>25224090.98</v>
      </c>
    </row>
    <row r="20" spans="3:9">
      <c r="C20" s="49" t="s">
        <v>74</v>
      </c>
      <c r="D20" s="57">
        <v>9110000</v>
      </c>
      <c r="F20" s="46"/>
      <c r="G20" s="2">
        <v>546159</v>
      </c>
      <c r="H20" s="2">
        <v>17700</v>
      </c>
      <c r="I20" s="2">
        <v>570384.04</v>
      </c>
    </row>
    <row r="21" spans="3:9">
      <c r="C21" s="49" t="s">
        <v>73</v>
      </c>
      <c r="D21" s="57">
        <f>+'[1]Resumen '!I59</f>
        <v>300000</v>
      </c>
      <c r="F21" s="46"/>
      <c r="G21" s="2"/>
      <c r="I21" s="2">
        <v>0</v>
      </c>
    </row>
    <row r="22" spans="3:9" s="4" customFormat="1" ht="19.5" customHeight="1">
      <c r="C22" s="45" t="s">
        <v>72</v>
      </c>
      <c r="D22" s="57">
        <v>1584000</v>
      </c>
      <c r="E22" s="6"/>
      <c r="F22" s="9">
        <v>62600</v>
      </c>
      <c r="G22" s="5">
        <v>58750</v>
      </c>
      <c r="H22" s="2">
        <v>62600</v>
      </c>
      <c r="I22" s="2">
        <v>0</v>
      </c>
    </row>
    <row r="23" spans="3:9">
      <c r="C23" s="49" t="s">
        <v>71</v>
      </c>
      <c r="D23" s="57">
        <v>3925000</v>
      </c>
      <c r="F23" s="46">
        <v>27500</v>
      </c>
      <c r="G23" s="2">
        <v>106622.22</v>
      </c>
      <c r="H23" s="2">
        <v>27500</v>
      </c>
      <c r="I23" s="2">
        <v>0</v>
      </c>
    </row>
    <row r="24" spans="3:9">
      <c r="C24" s="49" t="s">
        <v>70</v>
      </c>
      <c r="D24" s="57">
        <f>+'[1]Resumen '!I70</f>
        <v>2000000</v>
      </c>
      <c r="F24" s="46"/>
      <c r="G24" s="2"/>
      <c r="I24" s="2">
        <v>0</v>
      </c>
    </row>
    <row r="25" spans="3:9" ht="42">
      <c r="C25" s="76" t="s">
        <v>69</v>
      </c>
      <c r="D25" s="57">
        <v>16100000</v>
      </c>
      <c r="E25" s="75"/>
      <c r="F25" s="46">
        <v>8691768.1500000004</v>
      </c>
      <c r="G25" s="2">
        <v>50145.72</v>
      </c>
      <c r="H25" s="2">
        <v>2420064.85</v>
      </c>
      <c r="I25" s="2">
        <v>724638</v>
      </c>
    </row>
    <row r="26" spans="3:9">
      <c r="C26" s="49" t="s">
        <v>68</v>
      </c>
      <c r="D26" s="57">
        <v>130694718</v>
      </c>
      <c r="F26" s="46"/>
      <c r="G26" s="2">
        <v>9863168.4900000002</v>
      </c>
      <c r="H26" s="2">
        <v>8780268.1500000004</v>
      </c>
      <c r="I26" s="2">
        <v>0</v>
      </c>
    </row>
    <row r="27" spans="3:9">
      <c r="C27" s="49" t="s">
        <v>67</v>
      </c>
      <c r="D27" s="57">
        <v>5463450</v>
      </c>
      <c r="F27" s="46">
        <v>53009.56</v>
      </c>
      <c r="G27" s="2">
        <v>77604.240000000005</v>
      </c>
      <c r="H27" s="2">
        <v>53009.56</v>
      </c>
      <c r="I27" s="2">
        <v>0</v>
      </c>
    </row>
    <row r="28" spans="3:9" s="48" customFormat="1">
      <c r="C28" s="64" t="s">
        <v>66</v>
      </c>
      <c r="D28" s="70">
        <f>+D29+D30+D31+D32+D33+D34+D35+D36+D37</f>
        <v>91465682</v>
      </c>
      <c r="E28" s="70"/>
      <c r="F28" s="70">
        <f>+F29+F30+F31+F32+F33+F34+F35+F36+F37</f>
        <v>20250</v>
      </c>
      <c r="G28" s="70">
        <f>+G29+G30+G31+G32+G33+G34+G35+G36+G37</f>
        <v>1205826.04</v>
      </c>
      <c r="H28" s="70">
        <f>+H29+H30+H31+H32+H33+H34+H35+H37</f>
        <v>4070132.59</v>
      </c>
      <c r="I28" s="70">
        <f>+I29+I30+I31+I32+I33+I34+I35+I37</f>
        <v>4633246.8</v>
      </c>
    </row>
    <row r="29" spans="3:9" s="4" customFormat="1">
      <c r="C29" s="45" t="s">
        <v>65</v>
      </c>
      <c r="D29" s="57">
        <v>272140</v>
      </c>
      <c r="E29" s="66"/>
      <c r="F29" s="9"/>
      <c r="G29" s="5"/>
      <c r="H29" s="74"/>
      <c r="I29" s="5"/>
    </row>
    <row r="30" spans="3:9" s="4" customFormat="1">
      <c r="C30" s="45" t="s">
        <v>64</v>
      </c>
      <c r="D30" s="57">
        <v>1445000</v>
      </c>
      <c r="E30" s="66"/>
      <c r="F30" s="9"/>
      <c r="G30" s="5"/>
      <c r="H30" s="73"/>
      <c r="I30" s="5"/>
    </row>
    <row r="31" spans="3:9">
      <c r="C31" s="49" t="s">
        <v>63</v>
      </c>
      <c r="D31" s="57">
        <v>1402516</v>
      </c>
      <c r="E31" s="66"/>
      <c r="F31" s="46"/>
      <c r="G31" s="2"/>
      <c r="I31" s="2"/>
    </row>
    <row r="32" spans="3:9" s="4" customFormat="1">
      <c r="C32" s="45" t="s">
        <v>62</v>
      </c>
      <c r="D32" s="72">
        <v>6000</v>
      </c>
      <c r="E32" s="66"/>
      <c r="F32" s="9"/>
      <c r="G32" s="5"/>
      <c r="H32" s="5"/>
      <c r="I32" s="5"/>
    </row>
    <row r="33" spans="3:19" ht="22.5" customHeight="1">
      <c r="C33" s="49" t="s">
        <v>61</v>
      </c>
      <c r="D33" s="57">
        <v>7915000</v>
      </c>
      <c r="E33" s="66"/>
      <c r="F33" s="46">
        <v>12750</v>
      </c>
      <c r="G33" s="2">
        <v>157600</v>
      </c>
      <c r="H33" s="2">
        <v>12750</v>
      </c>
      <c r="I33" s="2">
        <v>150568</v>
      </c>
    </row>
    <row r="34" spans="3:19">
      <c r="C34" s="49" t="s">
        <v>60</v>
      </c>
      <c r="D34" s="57">
        <v>12298750</v>
      </c>
      <c r="E34" s="66"/>
      <c r="F34" s="46"/>
      <c r="G34" s="2">
        <v>46497.9</v>
      </c>
      <c r="H34" s="2">
        <v>30400</v>
      </c>
      <c r="I34" s="2">
        <v>21150</v>
      </c>
    </row>
    <row r="35" spans="3:19">
      <c r="C35" s="49" t="s">
        <v>59</v>
      </c>
      <c r="D35" s="57">
        <v>28902000</v>
      </c>
      <c r="E35" s="66"/>
      <c r="F35" s="46"/>
      <c r="G35" s="2"/>
      <c r="H35" s="2">
        <v>2698850</v>
      </c>
      <c r="I35" s="2">
        <v>1698244.2</v>
      </c>
    </row>
    <row r="36" spans="3:19">
      <c r="C36" s="49" t="s">
        <v>58</v>
      </c>
      <c r="D36" s="57"/>
      <c r="E36" s="71"/>
      <c r="F36" s="46"/>
      <c r="G36" s="2"/>
      <c r="I36" s="2"/>
    </row>
    <row r="37" spans="3:19" ht="21" customHeight="1">
      <c r="C37" s="34" t="s">
        <v>57</v>
      </c>
      <c r="D37" s="57">
        <v>39224276</v>
      </c>
      <c r="E37" s="71"/>
      <c r="F37" s="46">
        <v>7500</v>
      </c>
      <c r="G37" s="2">
        <v>1001728.14</v>
      </c>
      <c r="H37" s="2">
        <v>1328132.5900000001</v>
      </c>
      <c r="I37" s="2">
        <v>2763284.6</v>
      </c>
    </row>
    <row r="38" spans="3:19" s="67" customFormat="1">
      <c r="C38" s="64" t="s">
        <v>56</v>
      </c>
      <c r="D38" s="70">
        <f>+D39</f>
        <v>700000</v>
      </c>
      <c r="E38" s="69"/>
      <c r="F38" s="69"/>
      <c r="G38" s="69"/>
      <c r="H38" s="68"/>
      <c r="I38" s="93"/>
    </row>
    <row r="39" spans="3:19">
      <c r="C39" s="49" t="s">
        <v>55</v>
      </c>
      <c r="D39" s="57">
        <v>700000</v>
      </c>
      <c r="E39" s="52"/>
      <c r="F39" s="46"/>
      <c r="G39" s="2"/>
    </row>
    <row r="40" spans="3:19">
      <c r="C40" s="49" t="s">
        <v>54</v>
      </c>
      <c r="D40" s="57"/>
      <c r="E40" s="52"/>
      <c r="F40" s="46"/>
      <c r="G40" s="2"/>
    </row>
    <row r="41" spans="3:19">
      <c r="C41" s="49" t="s">
        <v>53</v>
      </c>
      <c r="D41" s="57"/>
      <c r="E41" s="52"/>
      <c r="F41" s="46"/>
      <c r="G41" s="2"/>
    </row>
    <row r="42" spans="3:19" s="4" customFormat="1">
      <c r="C42" s="45" t="s">
        <v>52</v>
      </c>
      <c r="D42" s="57">
        <v>0</v>
      </c>
      <c r="E42" s="66"/>
      <c r="F42" s="9"/>
      <c r="G42" s="5"/>
      <c r="H42" s="5"/>
    </row>
    <row r="43" spans="3:19">
      <c r="C43" s="49" t="s">
        <v>51</v>
      </c>
      <c r="D43" s="57">
        <v>0</v>
      </c>
      <c r="E43" s="52"/>
      <c r="F43" s="46"/>
      <c r="G43" s="2"/>
    </row>
    <row r="44" spans="3:19">
      <c r="C44" s="49" t="s">
        <v>50</v>
      </c>
      <c r="D44" s="57">
        <v>0</v>
      </c>
      <c r="E44" s="52"/>
      <c r="F44" s="46"/>
      <c r="G44" s="2"/>
    </row>
    <row r="45" spans="3:19">
      <c r="C45" s="49" t="s">
        <v>49</v>
      </c>
      <c r="D45" s="57">
        <v>0</v>
      </c>
      <c r="E45" s="52"/>
      <c r="F45" s="46"/>
      <c r="G45" s="2"/>
    </row>
    <row r="46" spans="3:19">
      <c r="C46" s="49" t="s">
        <v>48</v>
      </c>
      <c r="D46" s="57">
        <v>0</v>
      </c>
      <c r="E46" s="52"/>
      <c r="F46" s="46"/>
      <c r="G46" s="2"/>
    </row>
    <row r="47" spans="3:19" s="48" customFormat="1" ht="21">
      <c r="C47" s="64" t="s">
        <v>47</v>
      </c>
      <c r="D47" s="63">
        <f>+D48+D49+D50+D51+D52+D53</f>
        <v>0</v>
      </c>
      <c r="E47" s="63"/>
      <c r="F47" s="63"/>
      <c r="G47" s="63"/>
      <c r="H47" s="63">
        <f>+H51+H52</f>
        <v>0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3:19">
      <c r="C48" s="49" t="s">
        <v>46</v>
      </c>
      <c r="D48" s="65">
        <v>0</v>
      </c>
      <c r="E48" s="52"/>
      <c r="F48" s="46"/>
      <c r="G48" s="2"/>
    </row>
    <row r="49" spans="3:9">
      <c r="C49" s="49" t="s">
        <v>45</v>
      </c>
      <c r="D49" s="65">
        <v>0</v>
      </c>
      <c r="E49" s="52"/>
      <c r="F49" s="46"/>
      <c r="G49" s="2"/>
    </row>
    <row r="50" spans="3:9">
      <c r="C50" s="49" t="s">
        <v>44</v>
      </c>
      <c r="D50" s="65">
        <v>0</v>
      </c>
      <c r="E50" s="52"/>
      <c r="F50" s="46"/>
      <c r="G50" s="2"/>
    </row>
    <row r="51" spans="3:9">
      <c r="C51" s="49" t="s">
        <v>43</v>
      </c>
      <c r="D51" s="65">
        <v>0</v>
      </c>
      <c r="E51" s="52"/>
      <c r="F51" s="46"/>
      <c r="G51" s="2"/>
    </row>
    <row r="52" spans="3:9">
      <c r="C52" s="49" t="s">
        <v>42</v>
      </c>
      <c r="D52" s="65">
        <v>0</v>
      </c>
      <c r="E52" s="52"/>
      <c r="F52" s="46"/>
      <c r="G52" s="2"/>
    </row>
    <row r="53" spans="3:9">
      <c r="C53" s="49" t="s">
        <v>41</v>
      </c>
      <c r="D53" s="65">
        <v>0</v>
      </c>
      <c r="E53" s="52"/>
      <c r="F53" s="46"/>
      <c r="G53" s="2"/>
    </row>
    <row r="54" spans="3:9" s="48" customFormat="1" ht="21.75" customHeight="1">
      <c r="C54" s="64" t="s">
        <v>40</v>
      </c>
      <c r="D54" s="63">
        <f>+D55+D56+D57+D58+D59+D60+D61+D62+D63</f>
        <v>20482600</v>
      </c>
      <c r="E54" s="63"/>
      <c r="F54" s="63"/>
      <c r="G54" s="63"/>
      <c r="H54" s="63">
        <f>+H55+H56+H59</f>
        <v>587313.30000000005</v>
      </c>
      <c r="I54" s="63">
        <f>+I55+I56+I59</f>
        <v>4505525.2200000007</v>
      </c>
    </row>
    <row r="55" spans="3:9">
      <c r="C55" s="49" t="s">
        <v>39</v>
      </c>
      <c r="D55" s="57">
        <v>8705600</v>
      </c>
      <c r="E55" s="2"/>
      <c r="F55" s="46"/>
      <c r="G55" s="2"/>
      <c r="H55" s="2">
        <v>92834.3</v>
      </c>
      <c r="I55" s="2">
        <v>2315701.62</v>
      </c>
    </row>
    <row r="56" spans="3:9">
      <c r="C56" s="49" t="s">
        <v>38</v>
      </c>
      <c r="D56" s="57">
        <v>432000</v>
      </c>
      <c r="E56" s="62"/>
      <c r="F56" s="46"/>
      <c r="G56" s="2"/>
      <c r="I56" s="2">
        <v>1499523.6</v>
      </c>
    </row>
    <row r="57" spans="3:9">
      <c r="C57" s="49" t="s">
        <v>37</v>
      </c>
      <c r="D57" s="57">
        <v>430000</v>
      </c>
      <c r="E57" s="62"/>
      <c r="F57" s="46"/>
      <c r="G57" s="2"/>
      <c r="I57" s="2"/>
    </row>
    <row r="58" spans="3:9">
      <c r="C58" s="49" t="s">
        <v>36</v>
      </c>
      <c r="D58" s="57">
        <v>0</v>
      </c>
      <c r="E58" s="62"/>
      <c r="F58" s="46"/>
      <c r="G58" s="2"/>
      <c r="I58" s="2"/>
    </row>
    <row r="59" spans="3:9">
      <c r="C59" s="49" t="s">
        <v>35</v>
      </c>
      <c r="D59" s="61">
        <v>8915000</v>
      </c>
      <c r="E59" s="60"/>
      <c r="F59" s="46"/>
      <c r="G59" s="2"/>
      <c r="H59" s="2">
        <v>494479</v>
      </c>
      <c r="I59" s="2">
        <v>690300</v>
      </c>
    </row>
    <row r="60" spans="3:9">
      <c r="C60" s="49" t="s">
        <v>34</v>
      </c>
      <c r="D60" s="57">
        <f>+'[1]Resumen '!I159</f>
        <v>600000</v>
      </c>
      <c r="E60" s="59"/>
      <c r="F60" s="46"/>
      <c r="G60" s="2"/>
      <c r="I60" s="2"/>
    </row>
    <row r="61" spans="3:9">
      <c r="C61" s="49" t="s">
        <v>33</v>
      </c>
      <c r="D61" s="57">
        <v>0</v>
      </c>
      <c r="E61" s="58"/>
      <c r="F61" s="46"/>
      <c r="G61" s="2"/>
      <c r="I61" s="2"/>
    </row>
    <row r="62" spans="3:9">
      <c r="C62" s="49" t="s">
        <v>32</v>
      </c>
      <c r="D62" s="57">
        <f>+'[1]Resumen '!I161</f>
        <v>1400000</v>
      </c>
      <c r="E62" s="56"/>
      <c r="F62" s="46"/>
      <c r="G62" s="2"/>
      <c r="I62" s="2"/>
    </row>
    <row r="63" spans="3:9">
      <c r="C63" s="49" t="s">
        <v>31</v>
      </c>
      <c r="D63" s="55">
        <v>0</v>
      </c>
      <c r="E63" s="52"/>
      <c r="F63" s="46"/>
      <c r="G63" s="2"/>
      <c r="I63" s="2"/>
    </row>
    <row r="64" spans="3:9" s="53" customFormat="1" ht="22.5" customHeight="1">
      <c r="C64" s="36" t="s">
        <v>30</v>
      </c>
      <c r="D64" s="54">
        <f>+D66</f>
        <v>127760000</v>
      </c>
      <c r="E64" s="50"/>
      <c r="F64" s="50"/>
      <c r="G64" s="50"/>
      <c r="H64" s="51"/>
      <c r="I64" s="51"/>
    </row>
    <row r="65" spans="3:9">
      <c r="C65" s="49" t="s">
        <v>29</v>
      </c>
      <c r="D65" s="33"/>
      <c r="E65" s="52"/>
      <c r="F65" s="46"/>
      <c r="G65" s="2"/>
      <c r="I65" s="2"/>
    </row>
    <row r="66" spans="3:9">
      <c r="C66" s="49" t="s">
        <v>28</v>
      </c>
      <c r="D66" s="11">
        <v>127760000</v>
      </c>
      <c r="E66" s="52"/>
      <c r="F66" s="46"/>
      <c r="G66" s="2"/>
      <c r="I66" s="2"/>
    </row>
    <row r="67" spans="3:9">
      <c r="C67" s="49" t="s">
        <v>27</v>
      </c>
      <c r="D67" s="33">
        <v>0</v>
      </c>
      <c r="F67" s="46"/>
      <c r="G67" s="2"/>
      <c r="I67" s="2"/>
    </row>
    <row r="68" spans="3:9">
      <c r="C68" s="49" t="s">
        <v>26</v>
      </c>
      <c r="D68" s="33"/>
      <c r="F68" s="46"/>
      <c r="G68" s="2"/>
      <c r="I68" s="2"/>
    </row>
    <row r="69" spans="3:9" s="48" customFormat="1">
      <c r="C69" s="36" t="s">
        <v>25</v>
      </c>
      <c r="D69" s="42">
        <f>+D70+D71</f>
        <v>0</v>
      </c>
      <c r="E69" s="50"/>
      <c r="F69" s="50"/>
      <c r="G69" s="50"/>
      <c r="H69" s="51"/>
      <c r="I69" s="51"/>
    </row>
    <row r="70" spans="3:9">
      <c r="C70" s="49" t="s">
        <v>24</v>
      </c>
      <c r="D70" s="33">
        <v>0</v>
      </c>
      <c r="F70" s="46"/>
      <c r="G70" s="2"/>
      <c r="I70" s="2"/>
    </row>
    <row r="71" spans="3:9">
      <c r="C71" s="38" t="s">
        <v>23</v>
      </c>
      <c r="D71" s="37">
        <v>0</v>
      </c>
      <c r="F71" s="46"/>
      <c r="G71" s="2"/>
      <c r="I71" s="2"/>
    </row>
    <row r="72" spans="3:9" s="48" customFormat="1">
      <c r="C72" s="36" t="s">
        <v>22</v>
      </c>
      <c r="D72" s="42">
        <f>+D75</f>
        <v>0</v>
      </c>
      <c r="E72" s="42"/>
      <c r="F72" s="42"/>
      <c r="G72" s="50"/>
      <c r="H72" s="42"/>
      <c r="I72" s="42"/>
    </row>
    <row r="73" spans="3:9">
      <c r="C73" s="45" t="s">
        <v>21</v>
      </c>
      <c r="D73" s="33"/>
      <c r="F73" s="46"/>
      <c r="I73" s="2"/>
    </row>
    <row r="74" spans="3:9">
      <c r="C74" s="49" t="s">
        <v>20</v>
      </c>
      <c r="D74" s="33">
        <v>0</v>
      </c>
      <c r="F74" s="46"/>
      <c r="I74" s="2"/>
    </row>
    <row r="75" spans="3:9">
      <c r="C75" s="49" t="s">
        <v>19</v>
      </c>
      <c r="D75" s="33">
        <v>0</v>
      </c>
      <c r="F75" s="46"/>
      <c r="I75" s="2"/>
    </row>
    <row r="76" spans="3:9" s="48" customFormat="1" ht="21">
      <c r="C76" s="36" t="s">
        <v>18</v>
      </c>
      <c r="D76" s="42">
        <f>+D77+D78+D79+D80+D82+D83+D84+D85</f>
        <v>0</v>
      </c>
      <c r="E76" s="42"/>
      <c r="F76" s="42">
        <f>+F78</f>
        <v>2884868.5199999996</v>
      </c>
      <c r="G76" s="42">
        <f>+G78</f>
        <v>55423780.399999991</v>
      </c>
      <c r="H76" s="42"/>
      <c r="I76" s="42">
        <f>+I78</f>
        <v>17756313.260000002</v>
      </c>
    </row>
    <row r="77" spans="3:9">
      <c r="C77" s="47" t="s">
        <v>17</v>
      </c>
      <c r="D77" s="33">
        <v>0</v>
      </c>
      <c r="I77" s="2"/>
    </row>
    <row r="78" spans="3:9" s="4" customFormat="1">
      <c r="C78" s="45" t="s">
        <v>16</v>
      </c>
      <c r="D78" s="44"/>
      <c r="E78" s="6"/>
      <c r="F78" s="46">
        <v>2884868.5199999996</v>
      </c>
      <c r="G78" s="5">
        <v>55423780.399999991</v>
      </c>
      <c r="H78" s="5"/>
      <c r="I78" s="5">
        <v>17756313.260000002</v>
      </c>
    </row>
    <row r="79" spans="3:9" s="4" customFormat="1">
      <c r="C79" s="45" t="s">
        <v>15</v>
      </c>
      <c r="D79" s="44"/>
      <c r="E79" s="43"/>
      <c r="F79" s="9"/>
      <c r="H79" s="5"/>
      <c r="I79" s="5"/>
    </row>
    <row r="80" spans="3:9" ht="21">
      <c r="C80" s="36" t="s">
        <v>14</v>
      </c>
      <c r="D80" s="36"/>
      <c r="E80" s="42"/>
      <c r="F80" s="42"/>
      <c r="G80" s="42"/>
      <c r="H80" s="42"/>
      <c r="I80" s="42"/>
    </row>
    <row r="81" spans="2:53" s="4" customFormat="1">
      <c r="C81" s="41"/>
      <c r="D81" s="41"/>
      <c r="E81" s="6"/>
      <c r="F81" s="9"/>
      <c r="H81" s="5"/>
      <c r="I81" s="5"/>
    </row>
    <row r="82" spans="2:53" s="4" customFormat="1" ht="21">
      <c r="C82" s="40" t="s">
        <v>13</v>
      </c>
      <c r="D82" s="39"/>
      <c r="E82" s="36"/>
      <c r="F82" s="36"/>
      <c r="G82" s="36"/>
      <c r="H82" s="35"/>
      <c r="I82" s="35"/>
    </row>
    <row r="83" spans="2:53" s="4" customFormat="1">
      <c r="C83" s="38" t="s">
        <v>12</v>
      </c>
      <c r="D83" s="37"/>
      <c r="E83" s="6"/>
      <c r="F83" s="9"/>
      <c r="H83" s="5"/>
      <c r="I83" s="5"/>
    </row>
    <row r="84" spans="2:53" ht="21">
      <c r="C84" s="36" t="s">
        <v>11</v>
      </c>
      <c r="D84" s="36"/>
      <c r="E84" s="36"/>
      <c r="F84" s="36"/>
      <c r="G84" s="36"/>
      <c r="H84" s="35"/>
      <c r="I84" s="35"/>
    </row>
    <row r="85" spans="2:53" s="29" customFormat="1">
      <c r="C85" s="34" t="s">
        <v>10</v>
      </c>
      <c r="D85" s="33"/>
      <c r="E85" s="32"/>
      <c r="F85" s="31"/>
      <c r="H85" s="30"/>
      <c r="I85" s="30"/>
    </row>
    <row r="86" spans="2:53" s="24" customFormat="1" ht="35.1" customHeight="1">
      <c r="C86" s="28" t="s">
        <v>9</v>
      </c>
      <c r="D86" s="27">
        <f>+D76+D72+D69+D64+D54+D47+D38+D28+D18+D9</f>
        <v>1078235027</v>
      </c>
      <c r="E86" s="26"/>
      <c r="F86" s="26">
        <f>+F28+F18+F9+F76</f>
        <v>53054329.700000003</v>
      </c>
      <c r="G86" s="26">
        <f>+G64+G54+G38+G28+G18+G9+G76</f>
        <v>108343717.3</v>
      </c>
      <c r="H86" s="26">
        <f>+H76+H54+H28+H18+H9</f>
        <v>81145028.420000002</v>
      </c>
      <c r="I86" s="26">
        <f>+I54+I28+I18+I9+I76</f>
        <v>68652136.549999997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</row>
    <row r="87" spans="2:53" s="4" customFormat="1">
      <c r="C87" s="23" t="s">
        <v>8</v>
      </c>
      <c r="D87" s="10"/>
      <c r="E87" s="6"/>
      <c r="F87" s="9">
        <v>0</v>
      </c>
      <c r="G87" s="22"/>
      <c r="H87" s="21"/>
    </row>
    <row r="88" spans="2:53" s="4" customFormat="1">
      <c r="C88" s="19" t="s">
        <v>7</v>
      </c>
      <c r="D88" s="10"/>
      <c r="E88" s="6"/>
      <c r="F88" s="9"/>
      <c r="G88" s="20"/>
      <c r="H88" s="5"/>
    </row>
    <row r="89" spans="2:53" s="4" customFormat="1">
      <c r="C89" s="19" t="s">
        <v>6</v>
      </c>
      <c r="D89" s="10"/>
      <c r="E89" s="6"/>
      <c r="F89" s="9"/>
      <c r="G89" s="18"/>
      <c r="H89" s="5"/>
    </row>
    <row r="90" spans="2:53" s="4" customFormat="1" ht="29.25">
      <c r="C90" s="17" t="s">
        <v>5</v>
      </c>
      <c r="D90" s="10"/>
      <c r="E90" s="6"/>
      <c r="F90" s="9"/>
      <c r="H90" s="5"/>
      <c r="I90" s="5"/>
    </row>
    <row r="91" spans="2:53" s="4" customFormat="1">
      <c r="C91" s="8"/>
      <c r="D91" s="10"/>
      <c r="E91" s="6"/>
      <c r="F91" s="9"/>
      <c r="H91" s="5"/>
      <c r="I91" s="20"/>
    </row>
    <row r="92" spans="2:53" s="4" customFormat="1">
      <c r="C92" s="8"/>
      <c r="D92" s="10"/>
      <c r="E92" s="6"/>
      <c r="F92" s="9"/>
      <c r="H92" s="5"/>
    </row>
    <row r="93" spans="2:53" s="4" customFormat="1">
      <c r="C93" s="8"/>
      <c r="D93" s="10"/>
      <c r="E93" s="6"/>
      <c r="F93" s="9"/>
    </row>
    <row r="94" spans="2:53" s="4" customFormat="1" ht="23.45" customHeight="1">
      <c r="B94" s="4" t="s">
        <v>4</v>
      </c>
      <c r="C94" s="12"/>
      <c r="D94" s="95"/>
      <c r="E94" s="95"/>
      <c r="H94" s="4" t="s">
        <v>3</v>
      </c>
    </row>
    <row r="95" spans="2:53" s="15" customFormat="1">
      <c r="C95" s="16" t="s">
        <v>2</v>
      </c>
      <c r="D95" s="100" t="s">
        <v>101</v>
      </c>
      <c r="E95" s="100"/>
      <c r="F95" s="4"/>
      <c r="G95" s="4" t="s">
        <v>104</v>
      </c>
      <c r="I95" s="4"/>
    </row>
    <row r="96" spans="2:53" s="13" customFormat="1" ht="21">
      <c r="C96" s="14" t="s">
        <v>1</v>
      </c>
      <c r="D96" s="101" t="s">
        <v>103</v>
      </c>
      <c r="E96" s="101"/>
      <c r="F96" s="99" t="s">
        <v>0</v>
      </c>
      <c r="G96" s="99"/>
      <c r="H96" s="99"/>
      <c r="I96" s="99"/>
    </row>
    <row r="97" spans="1:8" s="4" customFormat="1">
      <c r="C97" s="8"/>
      <c r="D97" s="10"/>
      <c r="E97" s="6"/>
      <c r="F97" s="9"/>
      <c r="H97" s="5"/>
    </row>
    <row r="98" spans="1:8" s="4" customFormat="1">
      <c r="C98" s="8"/>
      <c r="D98" s="10"/>
      <c r="E98" s="6"/>
      <c r="F98" s="9"/>
      <c r="H98" s="5"/>
    </row>
    <row r="99" spans="1:8" s="4" customFormat="1" ht="21">
      <c r="A99" s="94" t="s">
        <v>102</v>
      </c>
      <c r="B99" s="94"/>
      <c r="C99" s="94"/>
      <c r="D99" s="94"/>
      <c r="E99" s="94"/>
      <c r="F99" s="94"/>
      <c r="G99" s="94"/>
      <c r="H99" s="94"/>
    </row>
    <row r="100" spans="1:8" s="4" customFormat="1">
      <c r="C100" s="8"/>
      <c r="D100" s="10"/>
      <c r="E100" s="6"/>
      <c r="F100" s="9"/>
      <c r="H100" s="5"/>
    </row>
    <row r="101" spans="1:8" s="4" customFormat="1">
      <c r="C101" s="8"/>
      <c r="D101" s="7"/>
      <c r="E101" s="6"/>
      <c r="F101" s="5"/>
      <c r="H101" s="5"/>
    </row>
  </sheetData>
  <mergeCells count="9">
    <mergeCell ref="A1:I1"/>
    <mergeCell ref="C3:I3"/>
    <mergeCell ref="A4:I4"/>
    <mergeCell ref="A5:I5"/>
    <mergeCell ref="F96:I96"/>
    <mergeCell ref="D95:E95"/>
    <mergeCell ref="D96:E96"/>
    <mergeCell ref="A6:I6"/>
    <mergeCell ref="A2:I2"/>
  </mergeCells>
  <printOptions horizontalCentered="1"/>
  <pageMargins left="0.59055118110236227" right="0.39370078740157483" top="0.39370078740157483" bottom="0.39370078740157483" header="0.31496062992125984" footer="0.31496062992125984"/>
  <pageSetup scale="40" fitToHeight="3" orientation="landscape" r:id="rId1"/>
  <headerFooter>
    <oddFooter>&amp;R&amp;P</oddFooter>
  </headerFooter>
  <rowBreaks count="1" manualBreakCount="1">
    <brk id="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marzo</vt:lpstr>
      <vt:lpstr>'EJECUCION PRESUPUESTARIA marzo'!Área_de_impresión</vt:lpstr>
      <vt:lpstr>'EJECUCION PRESUPUESTARIA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2026-05-12T19:12:13Z</cp:lastPrinted>
  <dcterms:created xsi:type="dcterms:W3CDTF">2026-04-23T12:55:38Z</dcterms:created>
  <dcterms:modified xsi:type="dcterms:W3CDTF">2026-05-15T15:28:41Z</dcterms:modified>
</cp:coreProperties>
</file>